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tables/table3.xml" ContentType="application/vnd.openxmlformats-officedocument.spreadsheetml.table+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vward\Desktop\PROJECT FOLDER\RATING REVIEW UPDATES 2024\"/>
    </mc:Choice>
  </mc:AlternateContent>
  <xr:revisionPtr revIDLastSave="0" documentId="13_ncr:1_{11BD1A0F-0738-4BCC-BE02-E241C7614FA6}" xr6:coauthVersionLast="47" xr6:coauthVersionMax="47" xr10:uidLastSave="{00000000-0000-0000-0000-000000000000}"/>
  <workbookProtection workbookAlgorithmName="SHA-512" workbookHashValue="0wyjlPpxWBH6IwCuQ8lkQ8HfM673hMXRfwa/d74Cl7jiQh4zuWrxC/v1LOGH6tpooYPXBv0UtVCjcOcaO8mBqA==" workbookSaltValue="WwPZVeoiH6FlRy53iKKatw==" workbookSpinCount="100000" lockStructure="1"/>
  <bookViews>
    <workbookView showSheetTabs="0" xWindow="-120" yWindow="-120" windowWidth="38640" windowHeight="15720" tabRatio="905" firstSheet="2" activeTab="2" xr2:uid="{00000000-000D-0000-FFFF-FFFF00000000}"/>
  </bookViews>
  <sheets>
    <sheet name="Sheet10" sheetId="109" state="hidden" r:id="rId1"/>
    <sheet name="COVER" sheetId="118" state="hidden" r:id="rId2"/>
    <sheet name="Control Sheet" sheetId="93" r:id="rId3"/>
    <sheet name="Instructions" sheetId="119" r:id="rId4"/>
    <sheet name="Task Sheet" sheetId="117" r:id="rId5"/>
    <sheet name="Documents to Review" sheetId="116" r:id="rId6"/>
    <sheet name="Department Information" sheetId="4" r:id="rId7"/>
    <sheet name="County Contact" sheetId="210" r:id="rId8"/>
    <sheet name="City or Town Contact" sheetId="7" r:id="rId9"/>
    <sheet name="Communications Info" sheetId="8" r:id="rId10"/>
    <sheet name="Fire Station Info 1-5" sheetId="9" r:id="rId11"/>
    <sheet name="Governmental Information" sheetId="10" r:id="rId12"/>
    <sheet name="Demographics and Alarms" sheetId="11" r:id="rId13"/>
    <sheet name="Personnel Deduction Cal" sheetId="189" r:id="rId14"/>
    <sheet name="Personnel and On Duty Staffing" sheetId="96" r:id="rId15"/>
    <sheet name="Structure Fire Respones" sheetId="33" r:id="rId16"/>
    <sheet name="Outside Aid IP" sheetId="17" r:id="rId17"/>
    <sheet name="Automatic Response" sheetId="35" r:id="rId18"/>
    <sheet name="Automatic Response (2)" sheetId="94" r:id="rId19"/>
    <sheet name="Auto Aid Worksheet" sheetId="141" r:id="rId20"/>
    <sheet name="AA Calcultor " sheetId="187" r:id="rId21"/>
    <sheet name="AA Staffing " sheetId="221" r:id="rId22"/>
    <sheet name="Auto Aid Worksheet (2)" sheetId="271" r:id="rId23"/>
    <sheet name="AA Calcultor  (2)" sheetId="237" r:id="rId24"/>
    <sheet name="AA Staffing  (2)" sheetId="238" r:id="rId25"/>
    <sheet name="Auto Aid Worksheet (3)" sheetId="272" r:id="rId26"/>
    <sheet name="AA Calcultor  (3)" sheetId="241" r:id="rId27"/>
    <sheet name="AA Staffing  (3)" sheetId="242" r:id="rId28"/>
    <sheet name="Auto Aid Worksheet (4)" sheetId="273" r:id="rId29"/>
    <sheet name="AA Calcultor  (4)" sheetId="244" r:id="rId30"/>
    <sheet name="AA Staffing  (4)" sheetId="245" r:id="rId31"/>
    <sheet name="Auto Aid Worksheet (5)" sheetId="274" r:id="rId32"/>
    <sheet name="AA Calcultor  (5)" sheetId="247" r:id="rId33"/>
    <sheet name="AA Staffing  (5)" sheetId="248" r:id="rId34"/>
    <sheet name="Auto Aid Worksheet (6)" sheetId="275" r:id="rId35"/>
    <sheet name="AA Calcultor  (6)" sheetId="250" r:id="rId36"/>
    <sheet name="AA Staffing  (6)" sheetId="251" r:id="rId37"/>
    <sheet name="Auto Aid Worksheet (7)" sheetId="276" r:id="rId38"/>
    <sheet name="AA Calcultor  (7)" sheetId="253" r:id="rId39"/>
    <sheet name="AA Staffing  (7)" sheetId="254" r:id="rId40"/>
    <sheet name="Auto Aid Worksheet (8)" sheetId="277" r:id="rId41"/>
    <sheet name="AA Calcultor  (8)" sheetId="256" r:id="rId42"/>
    <sheet name="AA Staffing  (8)" sheetId="257" r:id="rId43"/>
    <sheet name="Auto Aid Worksheet (9)" sheetId="278" r:id="rId44"/>
    <sheet name="AA Calcultor  (9)" sheetId="259" r:id="rId45"/>
    <sheet name="AA Staffing  (9)" sheetId="260" r:id="rId46"/>
    <sheet name="Auto Aid Worksheet (10)" sheetId="279" r:id="rId47"/>
    <sheet name="AA Calcultor  (10)" sheetId="262" r:id="rId48"/>
    <sheet name="AA Staffing  (10)" sheetId="263" r:id="rId49"/>
    <sheet name="Auto Aid Worksheet (11)" sheetId="280" r:id="rId50"/>
    <sheet name="AA Calcultor  (11)" sheetId="265" r:id="rId51"/>
    <sheet name="AA Staffing  (11)" sheetId="266" r:id="rId52"/>
    <sheet name="Auto Aid Worksheet (12)" sheetId="281" r:id="rId53"/>
    <sheet name="AA Calcultor  (12)" sheetId="268" r:id="rId54"/>
    <sheet name="AA Staffing  (12)" sheetId="269" r:id="rId55"/>
    <sheet name="Water System 1" sheetId="104" r:id="rId56"/>
    <sheet name="Water System 2" sheetId="206" r:id="rId57"/>
    <sheet name="Water System 3" sheetId="207" r:id="rId58"/>
    <sheet name="Water System 4" sheetId="208" r:id="rId59"/>
    <sheet name="Water System 5" sheetId="209" r:id="rId60"/>
    <sheet name="Apparatus Sheet " sheetId="120" r:id="rId61"/>
    <sheet name="Apparatus Sheet  (2)" sheetId="121" r:id="rId62"/>
    <sheet name="Apparatus Sheet  (3)" sheetId="122" r:id="rId63"/>
    <sheet name="Apparatus Sheet  (4)" sheetId="123" r:id="rId64"/>
    <sheet name="Apparatus Sheet  (5)" sheetId="124" r:id="rId65"/>
    <sheet name="Apparatus Sheet  (6)" sheetId="125" r:id="rId66"/>
    <sheet name="Apparatus Sheet  (7)" sheetId="126" r:id="rId67"/>
    <sheet name="Apparatus Sheet  (8)" sheetId="127" r:id="rId68"/>
    <sheet name="Apparatus Sheet  (9)" sheetId="128" r:id="rId69"/>
    <sheet name="Apparatus Sheet  (10)" sheetId="129" r:id="rId70"/>
    <sheet name="Apparatus Sheet  (11)" sheetId="130" r:id="rId71"/>
    <sheet name="Apparatus Sheet  (12)" sheetId="131" r:id="rId72"/>
    <sheet name="Apparatus Sheet  (13)" sheetId="132" r:id="rId73"/>
    <sheet name="Apparatus Sheet  (14)" sheetId="133" r:id="rId74"/>
    <sheet name="Apparatus Sheet  (15)" sheetId="134" r:id="rId75"/>
    <sheet name="Apparatus Sheet  (16)" sheetId="135" r:id="rId76"/>
    <sheet name="Apparatus Sheet  (17)" sheetId="136" r:id="rId77"/>
    <sheet name="Apparatus Sheet  (18)" sheetId="137" r:id="rId78"/>
    <sheet name="Apparatus Sheet  (19)" sheetId="138" r:id="rId79"/>
    <sheet name="Apparatus Sheet  (20)" sheetId="139" r:id="rId80"/>
    <sheet name="Instructions (2)" sheetId="270" r:id="rId81"/>
    <sheet name="Training Questions" sheetId="152" r:id="rId82"/>
    <sheet name="Training Worksheet 1-40 FF" sheetId="153" r:id="rId83"/>
    <sheet name="Community Risk Worksheets" sheetId="282" r:id="rId84"/>
    <sheet name="Training Calculator" sheetId="158" r:id="rId85"/>
    <sheet name="Instructions (3)" sheetId="159" r:id="rId86"/>
    <sheet name="Performanace Worksheet" sheetId="218" r:id="rId87"/>
    <sheet name="Equipment List" sheetId="164" r:id="rId88"/>
    <sheet name="Static Water Point" sheetId="165" r:id="rId89"/>
    <sheet name="Alternate Water Supply" sheetId="183" r:id="rId90"/>
    <sheet name="Alternate Water Appartus List" sheetId="184" r:id="rId91"/>
    <sheet name="Inspector Notes" sheetId="217" r:id="rId92"/>
    <sheet name="Extended Hose Lay Form" sheetId="211" r:id="rId93"/>
    <sheet name="Extended Hose Lay Form (2)" sheetId="213" r:id="rId94"/>
    <sheet name="Extended Hose Lay Form (3)" sheetId="214" r:id="rId95"/>
    <sheet name="Extended Hose Lay Form (4)" sheetId="215" r:id="rId96"/>
    <sheet name="Extended Hose Lay Form (5)" sheetId="216" r:id="rId97"/>
    <sheet name="Personnel and On Duty Staff Ex" sheetId="97" r:id="rId98"/>
    <sheet name="Structure Fire Respones EXAMPLE" sheetId="98" r:id="rId99"/>
    <sheet name="Automatic Response EXAMPLE" sheetId="99" r:id="rId100"/>
    <sheet name="Sheet2" sheetId="212" state="hidden" r:id="rId101"/>
  </sheets>
  <externalReferences>
    <externalReference r:id="rId102"/>
  </externalReferences>
  <definedNames>
    <definedName name="_xlnm._FilterDatabase" localSheetId="82" hidden="1">'Training Worksheet 1-40 FF'!$C$8:$J$208</definedName>
    <definedName name="_Hlk117163198" localSheetId="19">'Auto Aid Worksheet'!$D$27</definedName>
    <definedName name="_Hlk117163198" localSheetId="46">'Auto Aid Worksheet (10)'!$D$27</definedName>
    <definedName name="_Hlk117163198" localSheetId="49">'Auto Aid Worksheet (11)'!$D$27</definedName>
    <definedName name="_Hlk117163198" localSheetId="52">'Auto Aid Worksheet (12)'!$D$27</definedName>
    <definedName name="_Hlk117163198" localSheetId="22">'Auto Aid Worksheet (2)'!$D$27</definedName>
    <definedName name="_Hlk117163198" localSheetId="25">'Auto Aid Worksheet (3)'!$D$27</definedName>
    <definedName name="_Hlk117163198" localSheetId="28">'Auto Aid Worksheet (4)'!$D$27</definedName>
    <definedName name="_Hlk117163198" localSheetId="31">'Auto Aid Worksheet (5)'!$D$27</definedName>
    <definedName name="_Hlk117163198" localSheetId="34">'Auto Aid Worksheet (6)'!$D$27</definedName>
    <definedName name="_Hlk117163198" localSheetId="37">'Auto Aid Worksheet (7)'!$D$27</definedName>
    <definedName name="_Hlk117163198" localSheetId="40">'Auto Aid Worksheet (8)'!$D$27</definedName>
    <definedName name="_Hlk117163198" localSheetId="43">'Auto Aid Worksheet (9)'!$D$27</definedName>
    <definedName name="OLE_LINK3" localSheetId="82">'Training Worksheet 1-40 FF'!#REF!</definedName>
    <definedName name="_xlnm.Print_Area" localSheetId="21">'AA Staffing '!$D$3:$BG$31</definedName>
    <definedName name="_xlnm.Print_Area" localSheetId="48">'AA Staffing  (10)'!$D$3:$BG$31</definedName>
    <definedName name="_xlnm.Print_Area" localSheetId="51">'AA Staffing  (11)'!$D$3:$BG$31</definedName>
    <definedName name="_xlnm.Print_Area" localSheetId="54">'AA Staffing  (12)'!$D$3:$BG$31</definedName>
    <definedName name="_xlnm.Print_Area" localSheetId="24">'AA Staffing  (2)'!$D$3:$BG$31</definedName>
    <definedName name="_xlnm.Print_Area" localSheetId="27">'AA Staffing  (3)'!$D$3:$BG$31</definedName>
    <definedName name="_xlnm.Print_Area" localSheetId="30">'AA Staffing  (4)'!$D$3:$BG$31</definedName>
    <definedName name="_xlnm.Print_Area" localSheetId="33">'AA Staffing  (5)'!$D$3:$BG$31</definedName>
    <definedName name="_xlnm.Print_Area" localSheetId="36">'AA Staffing  (6)'!$D$3:$BG$31</definedName>
    <definedName name="_xlnm.Print_Area" localSheetId="39">'AA Staffing  (7)'!$D$3:$BG$31</definedName>
    <definedName name="_xlnm.Print_Area" localSheetId="42">'AA Staffing  (8)'!$D$3:$BG$31</definedName>
    <definedName name="_xlnm.Print_Area" localSheetId="45">'AA Staffing  (9)'!$D$3:$BG$31</definedName>
    <definedName name="_xlnm.Print_Area" localSheetId="90">'Alternate Water Appartus List'!$C$2:$H$70</definedName>
    <definedName name="_xlnm.Print_Area" localSheetId="89">'Alternate Water Supply'!$E$2:$AZ$60</definedName>
    <definedName name="_xlnm.Print_Area" localSheetId="60">'Apparatus Sheet '!$E$3:$AQ$44</definedName>
    <definedName name="_xlnm.Print_Area" localSheetId="69">'Apparatus Sheet  (10)'!$D$3:$AP$44</definedName>
    <definedName name="_xlnm.Print_Area" localSheetId="70">'Apparatus Sheet  (11)'!$D$3:$AP$44</definedName>
    <definedName name="_xlnm.Print_Area" localSheetId="71">'Apparatus Sheet  (12)'!$D$3:$AP$44</definedName>
    <definedName name="_xlnm.Print_Area" localSheetId="72">'Apparatus Sheet  (13)'!$D$3:$AP$44</definedName>
    <definedName name="_xlnm.Print_Area" localSheetId="73">'Apparatus Sheet  (14)'!$D$3:$AP$44</definedName>
    <definedName name="_xlnm.Print_Area" localSheetId="74">'Apparatus Sheet  (15)'!$D$3:$AP$44</definedName>
    <definedName name="_xlnm.Print_Area" localSheetId="75">'Apparatus Sheet  (16)'!$D$3:$AP$44</definedName>
    <definedName name="_xlnm.Print_Area" localSheetId="76">'Apparatus Sheet  (17)'!$D$3:$AP$44</definedName>
    <definedName name="_xlnm.Print_Area" localSheetId="77">'Apparatus Sheet  (18)'!$D$3:$AP$44</definedName>
    <definedName name="_xlnm.Print_Area" localSheetId="78">'Apparatus Sheet  (19)'!$D$3:$AP$44</definedName>
    <definedName name="_xlnm.Print_Area" localSheetId="61">'Apparatus Sheet  (2)'!$D$3:$AP$44</definedName>
    <definedName name="_xlnm.Print_Area" localSheetId="79">'Apparatus Sheet  (20)'!$D$3:$AP$44</definedName>
    <definedName name="_xlnm.Print_Area" localSheetId="62">'Apparatus Sheet  (3)'!$D$3:$AP$44</definedName>
    <definedName name="_xlnm.Print_Area" localSheetId="63">'Apparatus Sheet  (4)'!$D$3:$AP$44</definedName>
    <definedName name="_xlnm.Print_Area" localSheetId="64">'Apparatus Sheet  (5)'!$D$3:$AP$44</definedName>
    <definedName name="_xlnm.Print_Area" localSheetId="65">'Apparatus Sheet  (6)'!$D$3:$AP$44</definedName>
    <definedName name="_xlnm.Print_Area" localSheetId="66">'Apparatus Sheet  (7)'!$D$3:$AP$44</definedName>
    <definedName name="_xlnm.Print_Area" localSheetId="67">'Apparatus Sheet  (8)'!$D$3:$AP$44</definedName>
    <definedName name="_xlnm.Print_Area" localSheetId="68">'Apparatus Sheet  (9)'!$D$3:$AP$44</definedName>
    <definedName name="_xlnm.Print_Area" localSheetId="19">'Auto Aid Worksheet'!$D$4:$BJ$42</definedName>
    <definedName name="_xlnm.Print_Area" localSheetId="46">'Auto Aid Worksheet (10)'!$D$4:$BJ$42</definedName>
    <definedName name="_xlnm.Print_Area" localSheetId="49">'Auto Aid Worksheet (11)'!$D$4:$BJ$42</definedName>
    <definedName name="_xlnm.Print_Area" localSheetId="52">'Auto Aid Worksheet (12)'!$D$4:$BJ$42</definedName>
    <definedName name="_xlnm.Print_Area" localSheetId="22">'Auto Aid Worksheet (2)'!$D$4:$BJ$42</definedName>
    <definedName name="_xlnm.Print_Area" localSheetId="25">'Auto Aid Worksheet (3)'!$D$4:$BJ$42</definedName>
    <definedName name="_xlnm.Print_Area" localSheetId="28">'Auto Aid Worksheet (4)'!$D$4:$BJ$42</definedName>
    <definedName name="_xlnm.Print_Area" localSheetId="31">'Auto Aid Worksheet (5)'!$D$4:$BJ$42</definedName>
    <definedName name="_xlnm.Print_Area" localSheetId="34">'Auto Aid Worksheet (6)'!$D$4:$BJ$42</definedName>
    <definedName name="_xlnm.Print_Area" localSheetId="37">'Auto Aid Worksheet (7)'!$D$4:$BJ$42</definedName>
    <definedName name="_xlnm.Print_Area" localSheetId="40">'Auto Aid Worksheet (8)'!$D$4:$BJ$42</definedName>
    <definedName name="_xlnm.Print_Area" localSheetId="43">'Auto Aid Worksheet (9)'!$D$4:$BJ$42</definedName>
    <definedName name="_xlnm.Print_Area" localSheetId="17">'Automatic Response'!$D$2:$X$31</definedName>
    <definedName name="_xlnm.Print_Area" localSheetId="18">'Automatic Response (2)'!$D$2:$X$31</definedName>
    <definedName name="_xlnm.Print_Area" localSheetId="99">'Automatic Response EXAMPLE'!$C$2:$W$29</definedName>
    <definedName name="_xlnm.Print_Area" localSheetId="8">'City or Town Contact'!$D$2:$J$21</definedName>
    <definedName name="_xlnm.Print_Area" localSheetId="9">'Communications Info'!$D$2:$J$12</definedName>
    <definedName name="_xlnm.Print_Area" localSheetId="83">'Community Risk Worksheets'!$D$3:$P$184</definedName>
    <definedName name="_xlnm.Print_Area" localSheetId="2">'Control Sheet'!$D$2:$R$28</definedName>
    <definedName name="_xlnm.Print_Area" localSheetId="7">'County Contact'!$D$1:$BF$46</definedName>
    <definedName name="_xlnm.Print_Area" localSheetId="12">'Demographics and Alarms'!$D$2:$N$31</definedName>
    <definedName name="_xlnm.Print_Area" localSheetId="6">'Department Information'!$D$2:$J$29</definedName>
    <definedName name="_xlnm.Print_Area" localSheetId="5">'Documents to Review'!$C$2:$AZ$62</definedName>
    <definedName name="_xlnm.Print_Area" localSheetId="87">'Equipment List'!$B$1:$J$56</definedName>
    <definedName name="_xlnm.Print_Area" localSheetId="92">'Extended Hose Lay Form'!$C$2:$J$28</definedName>
    <definedName name="_xlnm.Print_Area" localSheetId="93">'Extended Hose Lay Form (2)'!$C$2:$J$28</definedName>
    <definedName name="_xlnm.Print_Area" localSheetId="94">'Extended Hose Lay Form (3)'!$C$2:$J$28</definedName>
    <definedName name="_xlnm.Print_Area" localSheetId="95">'Extended Hose Lay Form (4)'!$C$2:$J$28</definedName>
    <definedName name="_xlnm.Print_Area" localSheetId="96">'Extended Hose Lay Form (5)'!$C$2:$J$28</definedName>
    <definedName name="_xlnm.Print_Area" localSheetId="10">'Fire Station Info 1-5'!$D$1:$L$81</definedName>
    <definedName name="_xlnm.Print_Area" localSheetId="11">'Governmental Information'!$D$2:$Q$27</definedName>
    <definedName name="_xlnm.Print_Area" localSheetId="3">Instructions!$E$2:$AK$105</definedName>
    <definedName name="_xlnm.Print_Area" localSheetId="80">'Instructions (2)'!$E$2:$BD$69</definedName>
    <definedName name="_xlnm.Print_Area" localSheetId="85">'Instructions (3)'!$B$1:$O$5</definedName>
    <definedName name="_xlnm.Print_Area" localSheetId="16">'Outside Aid IP'!$D$4:$BB$29</definedName>
    <definedName name="_xlnm.Print_Area" localSheetId="97">'Personnel and On Duty Staff Ex'!$D$2:$BG$39</definedName>
    <definedName name="_xlnm.Print_Area" localSheetId="14">'Personnel and On Duty Staffing'!$D$2:$BG$39</definedName>
    <definedName name="_xlnm.Print_Area" localSheetId="88">'Static Water Point'!$A$1:$I$46</definedName>
    <definedName name="_xlnm.Print_Area" localSheetId="15">'Structure Fire Respones'!$C$2:$AN$29</definedName>
    <definedName name="_xlnm.Print_Area" localSheetId="98">'Structure Fire Respones EXAMPLE'!$D$2:$U$30</definedName>
    <definedName name="_xlnm.Print_Area" localSheetId="4">'Task Sheet'!$B$2:$AZ$30</definedName>
    <definedName name="_xlnm.Print_Area" localSheetId="84">'Training Calculator'!$D$3:$BI$45</definedName>
    <definedName name="_xlnm.Print_Area" localSheetId="81">'Training Questions'!$E$2:$BF$53</definedName>
    <definedName name="_xlnm.Print_Area" localSheetId="82">'Training Worksheet 1-40 FF'!$B$1:$K$209</definedName>
    <definedName name="_xlnm.Print_Area" localSheetId="55">'Water System 1'!$C$1:$BB$70</definedName>
    <definedName name="_xlnm.Print_Area" localSheetId="56">'Water System 2'!$C$1:$BB$70</definedName>
    <definedName name="_xlnm.Print_Area" localSheetId="57">'Water System 3'!$C$1:$BB$70</definedName>
    <definedName name="_xlnm.Print_Area" localSheetId="58">'Water System 4'!$C$1:$BB$70</definedName>
    <definedName name="_xlnm.Print_Area" localSheetId="59">'Water System 5'!$C$1:$BB$70</definedName>
    <definedName name="_xlnm.Print_Titles" localSheetId="60">'Apparatus Sheet '!$15:$15</definedName>
    <definedName name="_xlnm.Print_Titles" localSheetId="69">'Apparatus Sheet  (10)'!$15:$15</definedName>
    <definedName name="_xlnm.Print_Titles" localSheetId="70">'Apparatus Sheet  (11)'!$15:$15</definedName>
    <definedName name="_xlnm.Print_Titles" localSheetId="71">'Apparatus Sheet  (12)'!$15:$15</definedName>
    <definedName name="_xlnm.Print_Titles" localSheetId="72">'Apparatus Sheet  (13)'!$15:$15</definedName>
    <definedName name="_xlnm.Print_Titles" localSheetId="73">'Apparatus Sheet  (14)'!$15:$15</definedName>
    <definedName name="_xlnm.Print_Titles" localSheetId="74">'Apparatus Sheet  (15)'!$15:$15</definedName>
    <definedName name="_xlnm.Print_Titles" localSheetId="75">'Apparatus Sheet  (16)'!$15:$15</definedName>
    <definedName name="_xlnm.Print_Titles" localSheetId="76">'Apparatus Sheet  (17)'!$15:$15</definedName>
    <definedName name="_xlnm.Print_Titles" localSheetId="77">'Apparatus Sheet  (18)'!$15:$15</definedName>
    <definedName name="_xlnm.Print_Titles" localSheetId="78">'Apparatus Sheet  (19)'!$15:$15</definedName>
    <definedName name="_xlnm.Print_Titles" localSheetId="61">'Apparatus Sheet  (2)'!$15:$15</definedName>
    <definedName name="_xlnm.Print_Titles" localSheetId="79">'Apparatus Sheet  (20)'!$15:$15</definedName>
    <definedName name="_xlnm.Print_Titles" localSheetId="62">'Apparatus Sheet  (3)'!$15:$15</definedName>
    <definedName name="_xlnm.Print_Titles" localSheetId="63">'Apparatus Sheet  (4)'!$15:$15</definedName>
    <definedName name="_xlnm.Print_Titles" localSheetId="64">'Apparatus Sheet  (5)'!$15:$15</definedName>
    <definedName name="_xlnm.Print_Titles" localSheetId="65">'Apparatus Sheet  (6)'!$15:$15</definedName>
    <definedName name="_xlnm.Print_Titles" localSheetId="66">'Apparatus Sheet  (7)'!$15:$15</definedName>
    <definedName name="_xlnm.Print_Titles" localSheetId="67">'Apparatus Sheet  (8)'!$15:$15</definedName>
    <definedName name="_xlnm.Print_Titles" localSheetId="68">'Apparatus Sheet  (9)'!$15:$15</definedName>
    <definedName name="_xlnm.Print_Titles" localSheetId="10">'Fire Station Info 1-5'!$1:$1</definedName>
    <definedName name="Z_9DC04648_10C7_4756_B32D_2416525DE736_.wvu.Cols" localSheetId="82" hidden="1">'Training Worksheet 1-40 FF'!$P:$P</definedName>
    <definedName name="Z_9DC04648_10C7_4756_B32D_2416525DE736_.wvu.PrintArea" localSheetId="82" hidden="1">'Training Worksheet 1-40 FF'!$B$1:$J$23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1" i="282" l="1"/>
  <c r="E74" i="282"/>
  <c r="O44" i="282"/>
  <c r="O38" i="282"/>
  <c r="I2" i="218" l="1"/>
  <c r="I5" i="153"/>
  <c r="BC13" i="281"/>
  <c r="BC13" i="280"/>
  <c r="X14" i="280" s="1"/>
  <c r="BC13" i="279"/>
  <c r="X14" i="279" s="1"/>
  <c r="BC13" i="278"/>
  <c r="X14" i="278" s="1"/>
  <c r="BC13" i="277"/>
  <c r="X14" i="277" s="1"/>
  <c r="BC13" i="276"/>
  <c r="X14" i="276" s="1"/>
  <c r="BC13" i="275"/>
  <c r="X14" i="275" s="1"/>
  <c r="BC13" i="274"/>
  <c r="X14" i="274" s="1"/>
  <c r="BC13" i="273"/>
  <c r="X14" i="273" s="1"/>
  <c r="BC13" i="272"/>
  <c r="X14" i="272" s="1"/>
  <c r="BC13" i="271"/>
  <c r="X14" i="271" s="1"/>
  <c r="G21" i="189"/>
  <c r="G20" i="189"/>
  <c r="G19" i="189"/>
  <c r="G18" i="189"/>
  <c r="G17" i="189"/>
  <c r="G16" i="189"/>
  <c r="G15" i="189"/>
  <c r="G14" i="189"/>
  <c r="G13" i="189"/>
  <c r="G12" i="189"/>
  <c r="G11" i="189"/>
  <c r="Q10" i="281"/>
  <c r="AC18" i="281"/>
  <c r="X14" i="281"/>
  <c r="Q10" i="280"/>
  <c r="AC18" i="280"/>
  <c r="Q10" i="279"/>
  <c r="AC18" i="279"/>
  <c r="Q10" i="278"/>
  <c r="AC18" i="278"/>
  <c r="Q10" i="277"/>
  <c r="AC18" i="277"/>
  <c r="Q10" i="276"/>
  <c r="AC18" i="276"/>
  <c r="Q10" i="275"/>
  <c r="AC18" i="275"/>
  <c r="Q10" i="274"/>
  <c r="AC18" i="274"/>
  <c r="Q10" i="273"/>
  <c r="AC18" i="273"/>
  <c r="Q10" i="272"/>
  <c r="AC18" i="272"/>
  <c r="Q10" i="271"/>
  <c r="Q10" i="141"/>
  <c r="AC18" i="271"/>
  <c r="AC18" i="141"/>
  <c r="AT34" i="269"/>
  <c r="L21" i="189" s="1"/>
  <c r="BA29" i="269"/>
  <c r="BA21" i="269"/>
  <c r="BA20" i="269"/>
  <c r="BA19" i="269"/>
  <c r="BA18" i="269"/>
  <c r="BA17" i="269"/>
  <c r="BA16" i="269"/>
  <c r="BA15" i="269"/>
  <c r="BA14" i="269"/>
  <c r="BA13" i="269"/>
  <c r="BA12" i="269"/>
  <c r="BA22" i="269" s="1"/>
  <c r="BA30" i="269" s="1"/>
  <c r="BA31" i="269" s="1"/>
  <c r="BA11" i="269"/>
  <c r="BA10" i="269"/>
  <c r="E6" i="268"/>
  <c r="E28" i="268" s="1"/>
  <c r="B17" i="281" s="1"/>
  <c r="H21" i="189" s="1"/>
  <c r="AT34" i="266"/>
  <c r="BA29" i="266"/>
  <c r="BA21" i="266"/>
  <c r="BA20" i="266"/>
  <c r="BA19" i="266"/>
  <c r="BA18" i="266"/>
  <c r="BA17" i="266"/>
  <c r="BA16" i="266"/>
  <c r="BA15" i="266"/>
  <c r="BA14" i="266"/>
  <c r="BA13" i="266"/>
  <c r="BA12" i="266"/>
  <c r="BA11" i="266"/>
  <c r="BA10" i="266"/>
  <c r="E6" i="265"/>
  <c r="E28" i="265" s="1"/>
  <c r="B17" i="280" s="1"/>
  <c r="H20" i="189" s="1"/>
  <c r="AT34" i="263"/>
  <c r="L19" i="189" s="1"/>
  <c r="BA29" i="263"/>
  <c r="BA22" i="263"/>
  <c r="BA30" i="263" s="1"/>
  <c r="BA31" i="263" s="1"/>
  <c r="BA21" i="263"/>
  <c r="BA20" i="263"/>
  <c r="BA19" i="263"/>
  <c r="BA18" i="263"/>
  <c r="BA17" i="263"/>
  <c r="BA16" i="263"/>
  <c r="BA15" i="263"/>
  <c r="BA14" i="263"/>
  <c r="BA13" i="263"/>
  <c r="BA12" i="263"/>
  <c r="BA11" i="263"/>
  <c r="BA10" i="263"/>
  <c r="E6" i="262"/>
  <c r="E28" i="262" s="1"/>
  <c r="B17" i="279" s="1"/>
  <c r="H19" i="189" s="1"/>
  <c r="AT34" i="260"/>
  <c r="L18" i="189" s="1"/>
  <c r="BA29" i="260"/>
  <c r="BA21" i="260"/>
  <c r="BA20" i="260"/>
  <c r="BA19" i="260"/>
  <c r="BA18" i="260"/>
  <c r="BA17" i="260"/>
  <c r="BA16" i="260"/>
  <c r="BA15" i="260"/>
  <c r="BA14" i="260"/>
  <c r="BA13" i="260"/>
  <c r="BA12" i="260"/>
  <c r="BA11" i="260"/>
  <c r="BA10" i="260"/>
  <c r="BA22" i="260" s="1"/>
  <c r="BA30" i="260" s="1"/>
  <c r="BA31" i="260" s="1"/>
  <c r="E6" i="259"/>
  <c r="E28" i="259" s="1"/>
  <c r="B17" i="278" s="1"/>
  <c r="H18" i="189" s="1"/>
  <c r="AT34" i="257"/>
  <c r="BA29" i="257"/>
  <c r="BA21" i="257"/>
  <c r="BA20" i="257"/>
  <c r="BA19" i="257"/>
  <c r="BA18" i="257"/>
  <c r="BA17" i="257"/>
  <c r="BA16" i="257"/>
  <c r="BA15" i="257"/>
  <c r="BA14" i="257"/>
  <c r="BA13" i="257"/>
  <c r="BA12" i="257"/>
  <c r="BA11" i="257"/>
  <c r="BA10" i="257"/>
  <c r="E6" i="256"/>
  <c r="E28" i="256" s="1"/>
  <c r="B17" i="277" s="1"/>
  <c r="H17" i="189" s="1"/>
  <c r="AT34" i="254"/>
  <c r="L16" i="189" s="1"/>
  <c r="BA29" i="254"/>
  <c r="BA21" i="254"/>
  <c r="BA20" i="254"/>
  <c r="BA19" i="254"/>
  <c r="BA18" i="254"/>
  <c r="BA17" i="254"/>
  <c r="BA16" i="254"/>
  <c r="BA15" i="254"/>
  <c r="BA14" i="254"/>
  <c r="BA13" i="254"/>
  <c r="BA12" i="254"/>
  <c r="BA11" i="254"/>
  <c r="BA10" i="254"/>
  <c r="BA22" i="254" s="1"/>
  <c r="BA30" i="254" s="1"/>
  <c r="BA31" i="254" s="1"/>
  <c r="E6" i="253"/>
  <c r="E28" i="253" s="1"/>
  <c r="B17" i="276" s="1"/>
  <c r="H16" i="189" s="1"/>
  <c r="AT34" i="251"/>
  <c r="BA29" i="251"/>
  <c r="BA21" i="251"/>
  <c r="BA20" i="251"/>
  <c r="BA19" i="251"/>
  <c r="BA18" i="251"/>
  <c r="BA17" i="251"/>
  <c r="BA16" i="251"/>
  <c r="BA15" i="251"/>
  <c r="BA14" i="251"/>
  <c r="BA13" i="251"/>
  <c r="BA12" i="251"/>
  <c r="BA11" i="251"/>
  <c r="BA10" i="251"/>
  <c r="E6" i="250"/>
  <c r="E28" i="250" s="1"/>
  <c r="B17" i="275" s="1"/>
  <c r="H15" i="189" s="1"/>
  <c r="AT34" i="248"/>
  <c r="BA29" i="248"/>
  <c r="BA21" i="248"/>
  <c r="BA20" i="248"/>
  <c r="BA19" i="248"/>
  <c r="BA18" i="248"/>
  <c r="BA17" i="248"/>
  <c r="BA16" i="248"/>
  <c r="BA15" i="248"/>
  <c r="BA14" i="248"/>
  <c r="BA13" i="248"/>
  <c r="BA12" i="248"/>
  <c r="BA11" i="248"/>
  <c r="BA10" i="248"/>
  <c r="E6" i="247"/>
  <c r="E28" i="247" s="1"/>
  <c r="B17" i="274" s="1"/>
  <c r="H14" i="189" s="1"/>
  <c r="AT34" i="245"/>
  <c r="BA29" i="245"/>
  <c r="BA21" i="245"/>
  <c r="BA20" i="245"/>
  <c r="BA19" i="245"/>
  <c r="BA18" i="245"/>
  <c r="BA17" i="245"/>
  <c r="BA16" i="245"/>
  <c r="BA15" i="245"/>
  <c r="BA14" i="245"/>
  <c r="BA13" i="245"/>
  <c r="BA12" i="245"/>
  <c r="BA11" i="245"/>
  <c r="BA10" i="245"/>
  <c r="BA22" i="245" s="1"/>
  <c r="BA30" i="245" s="1"/>
  <c r="BA31" i="245" s="1"/>
  <c r="E6" i="244"/>
  <c r="E28" i="244" s="1"/>
  <c r="B17" i="273" s="1"/>
  <c r="H13" i="189" s="1"/>
  <c r="AT34" i="242"/>
  <c r="BA29" i="242"/>
  <c r="BA21" i="242"/>
  <c r="BA20" i="242"/>
  <c r="BA19" i="242"/>
  <c r="BA18" i="242"/>
  <c r="BA17" i="242"/>
  <c r="BA16" i="242"/>
  <c r="BA15" i="242"/>
  <c r="BA14" i="242"/>
  <c r="BA13" i="242"/>
  <c r="BA12" i="242"/>
  <c r="BA11" i="242"/>
  <c r="BA10" i="242"/>
  <c r="BA22" i="242" s="1"/>
  <c r="BA30" i="242" s="1"/>
  <c r="BA31" i="242" s="1"/>
  <c r="L12" i="189" s="1"/>
  <c r="E6" i="241"/>
  <c r="E28" i="241" s="1"/>
  <c r="B17" i="272" s="1"/>
  <c r="H12" i="189" s="1"/>
  <c r="L13" i="189" l="1"/>
  <c r="N13" i="189" s="1"/>
  <c r="BA22" i="266"/>
  <c r="BA30" i="266" s="1"/>
  <c r="BA31" i="266" s="1"/>
  <c r="L20" i="189" s="1"/>
  <c r="BA22" i="257"/>
  <c r="BA30" i="257" s="1"/>
  <c r="BA31" i="257" s="1"/>
  <c r="L17" i="189" s="1"/>
  <c r="BA22" i="251"/>
  <c r="BA30" i="251" s="1"/>
  <c r="BA31" i="251" s="1"/>
  <c r="L15" i="189" s="1"/>
  <c r="BA22" i="248"/>
  <c r="BA30" i="248" s="1"/>
  <c r="BA31" i="248" s="1"/>
  <c r="L14" i="189" s="1"/>
  <c r="AT34" i="238"/>
  <c r="BA29" i="238"/>
  <c r="BA21" i="238"/>
  <c r="BA20" i="238"/>
  <c r="BA19" i="238"/>
  <c r="BA18" i="238"/>
  <c r="BA17" i="238"/>
  <c r="BA16" i="238"/>
  <c r="BA15" i="238"/>
  <c r="BA14" i="238"/>
  <c r="BA13" i="238"/>
  <c r="BA12" i="238"/>
  <c r="BA11" i="238"/>
  <c r="BA10" i="238"/>
  <c r="BA22" i="238" s="1"/>
  <c r="BA30" i="238" s="1"/>
  <c r="BA31" i="238" s="1"/>
  <c r="E6" i="237"/>
  <c r="E28" i="237" s="1"/>
  <c r="B17" i="271" s="1"/>
  <c r="H11" i="189" s="1"/>
  <c r="L11" i="189" l="1"/>
  <c r="E15" i="11"/>
  <c r="AT34" i="221"/>
  <c r="BA29" i="221"/>
  <c r="BA21" i="221"/>
  <c r="BA20" i="221"/>
  <c r="BA19" i="221"/>
  <c r="BA18" i="221"/>
  <c r="BA17" i="221"/>
  <c r="BA16" i="221"/>
  <c r="BA15" i="221"/>
  <c r="BA14" i="221"/>
  <c r="BA13" i="221"/>
  <c r="BA12" i="221"/>
  <c r="BA11" i="221"/>
  <c r="BA10" i="221"/>
  <c r="BA22" i="221" l="1"/>
  <c r="BA30" i="221" s="1"/>
  <c r="BA31" i="221" s="1"/>
  <c r="L10" i="189" s="1"/>
  <c r="AT42" i="96"/>
  <c r="F28" i="33" l="1"/>
  <c r="G32" i="94"/>
  <c r="J32" i="94"/>
  <c r="G32" i="35"/>
  <c r="I32" i="35"/>
  <c r="H32" i="35"/>
  <c r="K48" i="153"/>
  <c r="K49" i="153"/>
  <c r="K50" i="153"/>
  <c r="K51" i="153"/>
  <c r="K52" i="153"/>
  <c r="K53" i="153"/>
  <c r="K54" i="153"/>
  <c r="K55" i="153"/>
  <c r="K56" i="153"/>
  <c r="K57" i="153"/>
  <c r="K58" i="153"/>
  <c r="K59" i="153"/>
  <c r="K60" i="153"/>
  <c r="K61" i="153"/>
  <c r="K62" i="153"/>
  <c r="K63" i="153"/>
  <c r="K64" i="153"/>
  <c r="K65" i="153"/>
  <c r="K66" i="153"/>
  <c r="K67" i="153"/>
  <c r="K68" i="153"/>
  <c r="K69" i="153"/>
  <c r="K70" i="153"/>
  <c r="K71" i="153"/>
  <c r="K72" i="153"/>
  <c r="K73" i="153"/>
  <c r="K74" i="153"/>
  <c r="K75" i="153"/>
  <c r="K76" i="153"/>
  <c r="K77" i="153"/>
  <c r="K78" i="153"/>
  <c r="K79" i="153"/>
  <c r="K80" i="153"/>
  <c r="K81" i="153"/>
  <c r="K82" i="153"/>
  <c r="K83" i="153"/>
  <c r="K84" i="153"/>
  <c r="K85" i="153"/>
  <c r="K86" i="153"/>
  <c r="K87" i="153"/>
  <c r="K88" i="153"/>
  <c r="K89" i="153"/>
  <c r="K90" i="153"/>
  <c r="K91" i="153"/>
  <c r="K92" i="153"/>
  <c r="K93" i="153"/>
  <c r="K94" i="153"/>
  <c r="K95" i="153"/>
  <c r="K96" i="153"/>
  <c r="K97" i="153"/>
  <c r="K98" i="153"/>
  <c r="K99" i="153"/>
  <c r="K100" i="153"/>
  <c r="K101" i="153"/>
  <c r="K102" i="153"/>
  <c r="K103" i="153"/>
  <c r="K104" i="153"/>
  <c r="K105" i="153"/>
  <c r="K106" i="153"/>
  <c r="K107" i="153"/>
  <c r="K108" i="153"/>
  <c r="K109" i="153"/>
  <c r="K110" i="153"/>
  <c r="K111" i="153"/>
  <c r="K112" i="153"/>
  <c r="K113" i="153"/>
  <c r="K114" i="153"/>
  <c r="K115" i="153"/>
  <c r="K116" i="153"/>
  <c r="K117" i="153"/>
  <c r="K118" i="153"/>
  <c r="K119" i="153"/>
  <c r="K120" i="153"/>
  <c r="K121" i="153"/>
  <c r="K122" i="153"/>
  <c r="K123" i="153"/>
  <c r="K124" i="153"/>
  <c r="K125" i="153"/>
  <c r="K126" i="153"/>
  <c r="K127" i="153"/>
  <c r="K128" i="153"/>
  <c r="K129" i="153"/>
  <c r="K130" i="153"/>
  <c r="K131" i="153"/>
  <c r="K132" i="153"/>
  <c r="K133" i="153"/>
  <c r="K134" i="153"/>
  <c r="K135" i="153"/>
  <c r="K136" i="153"/>
  <c r="K137" i="153"/>
  <c r="K138" i="153"/>
  <c r="K139" i="153"/>
  <c r="K140" i="153"/>
  <c r="K141" i="153"/>
  <c r="K142" i="153"/>
  <c r="K143" i="153"/>
  <c r="K144" i="153"/>
  <c r="K145" i="153"/>
  <c r="K146" i="153"/>
  <c r="K147" i="153"/>
  <c r="K148" i="153"/>
  <c r="K149" i="153"/>
  <c r="K150" i="153"/>
  <c r="K151" i="153"/>
  <c r="K152" i="153"/>
  <c r="K153" i="153"/>
  <c r="K154" i="153"/>
  <c r="K155" i="153"/>
  <c r="K156" i="153"/>
  <c r="K157" i="153"/>
  <c r="K158" i="153"/>
  <c r="K159" i="153"/>
  <c r="K160" i="153"/>
  <c r="K161" i="153"/>
  <c r="K162" i="153"/>
  <c r="K163" i="153"/>
  <c r="K164" i="153"/>
  <c r="K165" i="153"/>
  <c r="K166" i="153"/>
  <c r="K167" i="153"/>
  <c r="K168" i="153"/>
  <c r="K169" i="153"/>
  <c r="K170" i="153"/>
  <c r="K171" i="153"/>
  <c r="K172" i="153"/>
  <c r="K173" i="153"/>
  <c r="K174" i="153"/>
  <c r="K175" i="153"/>
  <c r="K176" i="153"/>
  <c r="K177" i="153"/>
  <c r="K178" i="153"/>
  <c r="K179" i="153"/>
  <c r="K180" i="153"/>
  <c r="K181" i="153"/>
  <c r="K182" i="153"/>
  <c r="K183" i="153"/>
  <c r="K184" i="153"/>
  <c r="K185" i="153"/>
  <c r="K186" i="153"/>
  <c r="K187" i="153"/>
  <c r="K188" i="153"/>
  <c r="K189" i="153"/>
  <c r="K190" i="153"/>
  <c r="K191" i="153"/>
  <c r="K192" i="153"/>
  <c r="K193" i="153"/>
  <c r="K194" i="153"/>
  <c r="K195" i="153"/>
  <c r="K196" i="153"/>
  <c r="K197" i="153"/>
  <c r="K198" i="153"/>
  <c r="K199" i="153"/>
  <c r="K200" i="153"/>
  <c r="K201" i="153"/>
  <c r="K202" i="153"/>
  <c r="K203" i="153"/>
  <c r="K204" i="153"/>
  <c r="K205" i="153"/>
  <c r="K206" i="153"/>
  <c r="K207" i="153"/>
  <c r="D216" i="153"/>
  <c r="B10" i="153"/>
  <c r="B11" i="153" s="1"/>
  <c r="B12" i="153" s="1"/>
  <c r="B13" i="153" s="1"/>
  <c r="B14" i="153" s="1"/>
  <c r="B15" i="153" s="1"/>
  <c r="B16" i="153" s="1"/>
  <c r="B17" i="153" s="1"/>
  <c r="B18" i="153" s="1"/>
  <c r="B19" i="153" s="1"/>
  <c r="B20" i="153" s="1"/>
  <c r="B21" i="153" s="1"/>
  <c r="B22" i="153" s="1"/>
  <c r="B23" i="153" s="1"/>
  <c r="B24" i="153" s="1"/>
  <c r="B25" i="153" s="1"/>
  <c r="B26" i="153" s="1"/>
  <c r="B27" i="153" s="1"/>
  <c r="B28" i="153" s="1"/>
  <c r="B29" i="153" s="1"/>
  <c r="B30" i="153" s="1"/>
  <c r="B31" i="153" s="1"/>
  <c r="B32" i="153" s="1"/>
  <c r="B33" i="153" s="1"/>
  <c r="B34" i="153" s="1"/>
  <c r="B35" i="153" s="1"/>
  <c r="B36" i="153" s="1"/>
  <c r="B37" i="153" s="1"/>
  <c r="B38" i="153" s="1"/>
  <c r="B39" i="153" s="1"/>
  <c r="B40" i="153" s="1"/>
  <c r="B41" i="153" s="1"/>
  <c r="B42" i="153" s="1"/>
  <c r="B43" i="153" s="1"/>
  <c r="B44" i="153" s="1"/>
  <c r="B45" i="153" s="1"/>
  <c r="B46" i="153" s="1"/>
  <c r="B47" i="153" s="1"/>
  <c r="B48" i="153" s="1"/>
  <c r="B49" i="153" s="1"/>
  <c r="B50" i="153" s="1"/>
  <c r="B51" i="153" s="1"/>
  <c r="B52" i="153" s="1"/>
  <c r="B53" i="153" s="1"/>
  <c r="B54" i="153" s="1"/>
  <c r="B55" i="153" s="1"/>
  <c r="B56" i="153" s="1"/>
  <c r="B57" i="153" s="1"/>
  <c r="B58" i="153" s="1"/>
  <c r="B59" i="153" s="1"/>
  <c r="B60" i="153" s="1"/>
  <c r="B61" i="153" s="1"/>
  <c r="B62" i="153" s="1"/>
  <c r="B63" i="153" s="1"/>
  <c r="B64" i="153" s="1"/>
  <c r="B65" i="153" s="1"/>
  <c r="B66" i="153" s="1"/>
  <c r="B67" i="153" s="1"/>
  <c r="B68" i="153" s="1"/>
  <c r="B69" i="153" s="1"/>
  <c r="B70" i="153" s="1"/>
  <c r="B71" i="153" s="1"/>
  <c r="B72" i="153" s="1"/>
  <c r="B73" i="153" s="1"/>
  <c r="B74" i="153" s="1"/>
  <c r="B75" i="153" s="1"/>
  <c r="B76" i="153" s="1"/>
  <c r="B77" i="153" s="1"/>
  <c r="B78" i="153" s="1"/>
  <c r="B79" i="153" s="1"/>
  <c r="B80" i="153" s="1"/>
  <c r="B81" i="153" s="1"/>
  <c r="B82" i="153" s="1"/>
  <c r="B83" i="153" s="1"/>
  <c r="B84" i="153" s="1"/>
  <c r="B85" i="153" s="1"/>
  <c r="B86" i="153" s="1"/>
  <c r="B87" i="153" s="1"/>
  <c r="B88" i="153" s="1"/>
  <c r="B89" i="153" s="1"/>
  <c r="B90" i="153" s="1"/>
  <c r="B91" i="153" s="1"/>
  <c r="B92" i="153" s="1"/>
  <c r="B93" i="153" s="1"/>
  <c r="B94" i="153" s="1"/>
  <c r="B95" i="153" s="1"/>
  <c r="B96" i="153" s="1"/>
  <c r="B97" i="153" s="1"/>
  <c r="B98" i="153" s="1"/>
  <c r="B99" i="153" s="1"/>
  <c r="B100" i="153" s="1"/>
  <c r="B101" i="153" s="1"/>
  <c r="B102" i="153" s="1"/>
  <c r="B103" i="153" s="1"/>
  <c r="B104" i="153" s="1"/>
  <c r="B105" i="153" s="1"/>
  <c r="B106" i="153" s="1"/>
  <c r="B107" i="153" s="1"/>
  <c r="B108" i="153" s="1"/>
  <c r="B109" i="153" s="1"/>
  <c r="B110" i="153" s="1"/>
  <c r="B111" i="153" s="1"/>
  <c r="B112" i="153" s="1"/>
  <c r="B113" i="153" s="1"/>
  <c r="B114" i="153" s="1"/>
  <c r="B115" i="153" s="1"/>
  <c r="B116" i="153" s="1"/>
  <c r="B117" i="153" s="1"/>
  <c r="B118" i="153" s="1"/>
  <c r="B119" i="153" s="1"/>
  <c r="B120" i="153" s="1"/>
  <c r="B121" i="153" s="1"/>
  <c r="B122" i="153" s="1"/>
  <c r="B123" i="153" s="1"/>
  <c r="B124" i="153" s="1"/>
  <c r="B125" i="153" s="1"/>
  <c r="B126" i="153" s="1"/>
  <c r="B127" i="153" s="1"/>
  <c r="B128" i="153" s="1"/>
  <c r="B129" i="153" s="1"/>
  <c r="B130" i="153" s="1"/>
  <c r="B131" i="153" s="1"/>
  <c r="B132" i="153" s="1"/>
  <c r="B133" i="153" s="1"/>
  <c r="B134" i="153" s="1"/>
  <c r="B135" i="153" s="1"/>
  <c r="B136" i="153" s="1"/>
  <c r="B137" i="153" s="1"/>
  <c r="B138" i="153" s="1"/>
  <c r="B139" i="153" s="1"/>
  <c r="B140" i="153" s="1"/>
  <c r="B141" i="153" s="1"/>
  <c r="B142" i="153" s="1"/>
  <c r="B143" i="153" s="1"/>
  <c r="B144" i="153" s="1"/>
  <c r="B145" i="153" s="1"/>
  <c r="B146" i="153" s="1"/>
  <c r="B147" i="153" s="1"/>
  <c r="B148" i="153" s="1"/>
  <c r="B149" i="153" s="1"/>
  <c r="B150" i="153" s="1"/>
  <c r="B151" i="153" s="1"/>
  <c r="B152" i="153" s="1"/>
  <c r="B153" i="153" s="1"/>
  <c r="B154" i="153" s="1"/>
  <c r="B155" i="153" s="1"/>
  <c r="B156" i="153" s="1"/>
  <c r="B157" i="153" s="1"/>
  <c r="B158" i="153" s="1"/>
  <c r="B159" i="153" s="1"/>
  <c r="B160" i="153" s="1"/>
  <c r="B161" i="153" s="1"/>
  <c r="B162" i="153" s="1"/>
  <c r="B163" i="153" s="1"/>
  <c r="B164" i="153" s="1"/>
  <c r="B165" i="153" s="1"/>
  <c r="B166" i="153" s="1"/>
  <c r="B167" i="153" s="1"/>
  <c r="B168" i="153" s="1"/>
  <c r="B169" i="153" s="1"/>
  <c r="B170" i="153" s="1"/>
  <c r="B171" i="153" s="1"/>
  <c r="B172" i="153" s="1"/>
  <c r="B173" i="153" s="1"/>
  <c r="B174" i="153" s="1"/>
  <c r="B175" i="153" s="1"/>
  <c r="B176" i="153" s="1"/>
  <c r="B177" i="153" s="1"/>
  <c r="B178" i="153" s="1"/>
  <c r="B179" i="153" s="1"/>
  <c r="B180" i="153" s="1"/>
  <c r="B181" i="153" s="1"/>
  <c r="B182" i="153" s="1"/>
  <c r="B183" i="153" s="1"/>
  <c r="B184" i="153" s="1"/>
  <c r="B185" i="153" s="1"/>
  <c r="B186" i="153" s="1"/>
  <c r="B187" i="153" s="1"/>
  <c r="B188" i="153" s="1"/>
  <c r="B189" i="153" s="1"/>
  <c r="B190" i="153" s="1"/>
  <c r="B191" i="153" s="1"/>
  <c r="B192" i="153" s="1"/>
  <c r="B193" i="153" s="1"/>
  <c r="B194" i="153" s="1"/>
  <c r="B195" i="153" s="1"/>
  <c r="B196" i="153" s="1"/>
  <c r="B197" i="153" s="1"/>
  <c r="B198" i="153" s="1"/>
  <c r="B199" i="153" s="1"/>
  <c r="B200" i="153" s="1"/>
  <c r="B201" i="153" s="1"/>
  <c r="B202" i="153" s="1"/>
  <c r="B203" i="153" s="1"/>
  <c r="B204" i="153" s="1"/>
  <c r="B205" i="153" s="1"/>
  <c r="B206" i="153" s="1"/>
  <c r="B207" i="153" s="1"/>
  <c r="B208" i="153" s="1"/>
  <c r="F209" i="153"/>
  <c r="E311" i="218" l="1"/>
  <c r="D317" i="218" s="1"/>
  <c r="O310" i="218"/>
  <c r="N310" i="218"/>
  <c r="M310" i="218"/>
  <c r="K310" i="218"/>
  <c r="J310" i="218"/>
  <c r="H310" i="218"/>
  <c r="G310" i="218"/>
  <c r="O309" i="218"/>
  <c r="N309" i="218"/>
  <c r="M309" i="218"/>
  <c r="K309" i="218"/>
  <c r="J309" i="218"/>
  <c r="H309" i="218"/>
  <c r="G309" i="218"/>
  <c r="O308" i="218"/>
  <c r="N308" i="218"/>
  <c r="M308" i="218"/>
  <c r="K308" i="218"/>
  <c r="J308" i="218"/>
  <c r="H308" i="218"/>
  <c r="G308" i="218"/>
  <c r="O307" i="218"/>
  <c r="N307" i="218"/>
  <c r="M307" i="218"/>
  <c r="K307" i="218"/>
  <c r="J307" i="218"/>
  <c r="H307" i="218"/>
  <c r="G307" i="218"/>
  <c r="O306" i="218"/>
  <c r="N306" i="218"/>
  <c r="M306" i="218"/>
  <c r="K306" i="218"/>
  <c r="J306" i="218"/>
  <c r="H306" i="218"/>
  <c r="G306" i="218"/>
  <c r="O305" i="218"/>
  <c r="N305" i="218"/>
  <c r="M305" i="218"/>
  <c r="K305" i="218"/>
  <c r="J305" i="218"/>
  <c r="H305" i="218"/>
  <c r="G305" i="218"/>
  <c r="O304" i="218"/>
  <c r="N304" i="218"/>
  <c r="M304" i="218"/>
  <c r="K304" i="218"/>
  <c r="J304" i="218"/>
  <c r="H304" i="218"/>
  <c r="G304" i="218"/>
  <c r="O303" i="218"/>
  <c r="N303" i="218"/>
  <c r="M303" i="218"/>
  <c r="K303" i="218"/>
  <c r="J303" i="218"/>
  <c r="H303" i="218"/>
  <c r="G303" i="218"/>
  <c r="O302" i="218"/>
  <c r="N302" i="218"/>
  <c r="M302" i="218"/>
  <c r="K302" i="218"/>
  <c r="J302" i="218"/>
  <c r="H302" i="218"/>
  <c r="G302" i="218"/>
  <c r="O301" i="218"/>
  <c r="N301" i="218"/>
  <c r="M301" i="218"/>
  <c r="K301" i="218"/>
  <c r="J301" i="218"/>
  <c r="H301" i="218"/>
  <c r="G301" i="218"/>
  <c r="O300" i="218"/>
  <c r="N300" i="218"/>
  <c r="M300" i="218"/>
  <c r="K300" i="218"/>
  <c r="J300" i="218"/>
  <c r="H300" i="218"/>
  <c r="G300" i="218"/>
  <c r="O299" i="218"/>
  <c r="N299" i="218"/>
  <c r="M299" i="218"/>
  <c r="K299" i="218"/>
  <c r="J299" i="218"/>
  <c r="H299" i="218"/>
  <c r="G299" i="218"/>
  <c r="O298" i="218"/>
  <c r="N298" i="218"/>
  <c r="M298" i="218"/>
  <c r="K298" i="218"/>
  <c r="J298" i="218"/>
  <c r="H298" i="218"/>
  <c r="G298" i="218"/>
  <c r="O297" i="218"/>
  <c r="N297" i="218"/>
  <c r="M297" i="218"/>
  <c r="K297" i="218"/>
  <c r="J297" i="218"/>
  <c r="H297" i="218"/>
  <c r="G297" i="218"/>
  <c r="O296" i="218"/>
  <c r="N296" i="218"/>
  <c r="M296" i="218"/>
  <c r="K296" i="218"/>
  <c r="J296" i="218"/>
  <c r="H296" i="218"/>
  <c r="G296" i="218"/>
  <c r="O295" i="218"/>
  <c r="N295" i="218"/>
  <c r="M295" i="218"/>
  <c r="K295" i="218"/>
  <c r="J295" i="218"/>
  <c r="H295" i="218"/>
  <c r="G295" i="218"/>
  <c r="O294" i="218"/>
  <c r="N294" i="218"/>
  <c r="M294" i="218"/>
  <c r="K294" i="218"/>
  <c r="J294" i="218"/>
  <c r="H294" i="218"/>
  <c r="G294" i="218"/>
  <c r="O293" i="218"/>
  <c r="N293" i="218"/>
  <c r="M293" i="218"/>
  <c r="K293" i="218"/>
  <c r="J293" i="218"/>
  <c r="H293" i="218"/>
  <c r="G293" i="218"/>
  <c r="O292" i="218"/>
  <c r="N292" i="218"/>
  <c r="M292" i="218"/>
  <c r="K292" i="218"/>
  <c r="J292" i="218"/>
  <c r="H292" i="218"/>
  <c r="G292" i="218"/>
  <c r="O291" i="218"/>
  <c r="N291" i="218"/>
  <c r="M291" i="218"/>
  <c r="K291" i="218"/>
  <c r="J291" i="218"/>
  <c r="H291" i="218"/>
  <c r="G291" i="218"/>
  <c r="O290" i="218"/>
  <c r="N290" i="218"/>
  <c r="M290" i="218"/>
  <c r="K290" i="218"/>
  <c r="J290" i="218"/>
  <c r="H290" i="218"/>
  <c r="G290" i="218"/>
  <c r="O289" i="218"/>
  <c r="N289" i="218"/>
  <c r="M289" i="218"/>
  <c r="K289" i="218"/>
  <c r="J289" i="218"/>
  <c r="H289" i="218"/>
  <c r="G289" i="218"/>
  <c r="O288" i="218"/>
  <c r="N288" i="218"/>
  <c r="M288" i="218"/>
  <c r="K288" i="218"/>
  <c r="J288" i="218"/>
  <c r="H288" i="218"/>
  <c r="G288" i="218"/>
  <c r="O287" i="218"/>
  <c r="N287" i="218"/>
  <c r="M287" i="218"/>
  <c r="K287" i="218"/>
  <c r="J287" i="218"/>
  <c r="H287" i="218"/>
  <c r="G287" i="218"/>
  <c r="O286" i="218"/>
  <c r="N286" i="218"/>
  <c r="M286" i="218"/>
  <c r="K286" i="218"/>
  <c r="J286" i="218"/>
  <c r="H286" i="218"/>
  <c r="G286" i="218"/>
  <c r="O285" i="218"/>
  <c r="N285" i="218"/>
  <c r="M285" i="218"/>
  <c r="K285" i="218"/>
  <c r="J285" i="218"/>
  <c r="H285" i="218"/>
  <c r="G285" i="218"/>
  <c r="O284" i="218"/>
  <c r="N284" i="218"/>
  <c r="M284" i="218"/>
  <c r="K284" i="218"/>
  <c r="J284" i="218"/>
  <c r="H284" i="218"/>
  <c r="G284" i="218"/>
  <c r="O283" i="218"/>
  <c r="N283" i="218"/>
  <c r="M283" i="218"/>
  <c r="K283" i="218"/>
  <c r="J283" i="218"/>
  <c r="H283" i="218"/>
  <c r="G283" i="218"/>
  <c r="O282" i="218"/>
  <c r="N282" i="218"/>
  <c r="M282" i="218"/>
  <c r="K282" i="218"/>
  <c r="J282" i="218"/>
  <c r="H282" i="218"/>
  <c r="G282" i="218"/>
  <c r="O281" i="218"/>
  <c r="N281" i="218"/>
  <c r="M281" i="218"/>
  <c r="K281" i="218"/>
  <c r="J281" i="218"/>
  <c r="H281" i="218"/>
  <c r="G281" i="218"/>
  <c r="O280" i="218"/>
  <c r="N280" i="218"/>
  <c r="M280" i="218"/>
  <c r="K280" i="218"/>
  <c r="J280" i="218"/>
  <c r="H280" i="218"/>
  <c r="G280" i="218"/>
  <c r="O279" i="218"/>
  <c r="N279" i="218"/>
  <c r="M279" i="218"/>
  <c r="K279" i="218"/>
  <c r="J279" i="218"/>
  <c r="H279" i="218"/>
  <c r="G279" i="218"/>
  <c r="O278" i="218"/>
  <c r="N278" i="218"/>
  <c r="M278" i="218"/>
  <c r="K278" i="218"/>
  <c r="J278" i="218"/>
  <c r="H278" i="218"/>
  <c r="G278" i="218"/>
  <c r="O277" i="218"/>
  <c r="N277" i="218"/>
  <c r="M277" i="218"/>
  <c r="K277" i="218"/>
  <c r="J277" i="218"/>
  <c r="H277" i="218"/>
  <c r="G277" i="218"/>
  <c r="O276" i="218"/>
  <c r="N276" i="218"/>
  <c r="M276" i="218"/>
  <c r="K276" i="218"/>
  <c r="J276" i="218"/>
  <c r="H276" i="218"/>
  <c r="G276" i="218"/>
  <c r="O275" i="218"/>
  <c r="N275" i="218"/>
  <c r="M275" i="218"/>
  <c r="K275" i="218"/>
  <c r="J275" i="218"/>
  <c r="H275" i="218"/>
  <c r="G275" i="218"/>
  <c r="O274" i="218"/>
  <c r="N274" i="218"/>
  <c r="M274" i="218"/>
  <c r="K274" i="218"/>
  <c r="J274" i="218"/>
  <c r="H274" i="218"/>
  <c r="G274" i="218"/>
  <c r="O273" i="218"/>
  <c r="N273" i="218"/>
  <c r="M273" i="218"/>
  <c r="K273" i="218"/>
  <c r="J273" i="218"/>
  <c r="H273" i="218"/>
  <c r="G273" i="218"/>
  <c r="O272" i="218"/>
  <c r="N272" i="218"/>
  <c r="M272" i="218"/>
  <c r="K272" i="218"/>
  <c r="J272" i="218"/>
  <c r="H272" i="218"/>
  <c r="G272" i="218"/>
  <c r="O271" i="218"/>
  <c r="N271" i="218"/>
  <c r="M271" i="218"/>
  <c r="K271" i="218"/>
  <c r="J271" i="218"/>
  <c r="H271" i="218"/>
  <c r="G271" i="218"/>
  <c r="O270" i="218"/>
  <c r="N270" i="218"/>
  <c r="M270" i="218"/>
  <c r="K270" i="218"/>
  <c r="J270" i="218"/>
  <c r="H270" i="218"/>
  <c r="G270" i="218"/>
  <c r="O269" i="218"/>
  <c r="N269" i="218"/>
  <c r="M269" i="218"/>
  <c r="K269" i="218"/>
  <c r="J269" i="218"/>
  <c r="H269" i="218"/>
  <c r="G269" i="218"/>
  <c r="O268" i="218"/>
  <c r="N268" i="218"/>
  <c r="M268" i="218"/>
  <c r="K268" i="218"/>
  <c r="J268" i="218"/>
  <c r="H268" i="218"/>
  <c r="G268" i="218"/>
  <c r="O267" i="218"/>
  <c r="N267" i="218"/>
  <c r="M267" i="218"/>
  <c r="K267" i="218"/>
  <c r="J267" i="218"/>
  <c r="H267" i="218"/>
  <c r="G267" i="218"/>
  <c r="O266" i="218"/>
  <c r="N266" i="218"/>
  <c r="M266" i="218"/>
  <c r="K266" i="218"/>
  <c r="J266" i="218"/>
  <c r="H266" i="218"/>
  <c r="G266" i="218"/>
  <c r="O265" i="218"/>
  <c r="N265" i="218"/>
  <c r="M265" i="218"/>
  <c r="K265" i="218"/>
  <c r="J265" i="218"/>
  <c r="H265" i="218"/>
  <c r="G265" i="218"/>
  <c r="O264" i="218"/>
  <c r="N264" i="218"/>
  <c r="M264" i="218"/>
  <c r="K264" i="218"/>
  <c r="J264" i="218"/>
  <c r="H264" i="218"/>
  <c r="G264" i="218"/>
  <c r="O263" i="218"/>
  <c r="N263" i="218"/>
  <c r="M263" i="218"/>
  <c r="K263" i="218"/>
  <c r="J263" i="218"/>
  <c r="H263" i="218"/>
  <c r="G263" i="218"/>
  <c r="O262" i="218"/>
  <c r="N262" i="218"/>
  <c r="M262" i="218"/>
  <c r="K262" i="218"/>
  <c r="J262" i="218"/>
  <c r="H262" i="218"/>
  <c r="G262" i="218"/>
  <c r="O261" i="218"/>
  <c r="N261" i="218"/>
  <c r="M261" i="218"/>
  <c r="K261" i="218"/>
  <c r="J261" i="218"/>
  <c r="H261" i="218"/>
  <c r="G261" i="218"/>
  <c r="O260" i="218"/>
  <c r="N260" i="218"/>
  <c r="M260" i="218"/>
  <c r="K260" i="218"/>
  <c r="J260" i="218"/>
  <c r="H260" i="218"/>
  <c r="G260" i="218"/>
  <c r="O259" i="218"/>
  <c r="N259" i="218"/>
  <c r="M259" i="218"/>
  <c r="K259" i="218"/>
  <c r="J259" i="218"/>
  <c r="H259" i="218"/>
  <c r="G259" i="218"/>
  <c r="O258" i="218"/>
  <c r="N258" i="218"/>
  <c r="M258" i="218"/>
  <c r="K258" i="218"/>
  <c r="J258" i="218"/>
  <c r="H258" i="218"/>
  <c r="G258" i="218"/>
  <c r="O257" i="218"/>
  <c r="N257" i="218"/>
  <c r="M257" i="218"/>
  <c r="K257" i="218"/>
  <c r="J257" i="218"/>
  <c r="H257" i="218"/>
  <c r="G257" i="218"/>
  <c r="O256" i="218"/>
  <c r="N256" i="218"/>
  <c r="M256" i="218"/>
  <c r="K256" i="218"/>
  <c r="J256" i="218"/>
  <c r="H256" i="218"/>
  <c r="G256" i="218"/>
  <c r="O255" i="218"/>
  <c r="N255" i="218"/>
  <c r="M255" i="218"/>
  <c r="K255" i="218"/>
  <c r="J255" i="218"/>
  <c r="H255" i="218"/>
  <c r="G255" i="218"/>
  <c r="O254" i="218"/>
  <c r="N254" i="218"/>
  <c r="M254" i="218"/>
  <c r="K254" i="218"/>
  <c r="J254" i="218"/>
  <c r="H254" i="218"/>
  <c r="G254" i="218"/>
  <c r="O253" i="218"/>
  <c r="N253" i="218"/>
  <c r="M253" i="218"/>
  <c r="K253" i="218"/>
  <c r="J253" i="218"/>
  <c r="H253" i="218"/>
  <c r="G253" i="218"/>
  <c r="O252" i="218"/>
  <c r="N252" i="218"/>
  <c r="M252" i="218"/>
  <c r="K252" i="218"/>
  <c r="J252" i="218"/>
  <c r="H252" i="218"/>
  <c r="G252" i="218"/>
  <c r="O251" i="218"/>
  <c r="N251" i="218"/>
  <c r="M251" i="218"/>
  <c r="K251" i="218"/>
  <c r="J251" i="218"/>
  <c r="H251" i="218"/>
  <c r="G251" i="218"/>
  <c r="O250" i="218"/>
  <c r="N250" i="218"/>
  <c r="M250" i="218"/>
  <c r="K250" i="218"/>
  <c r="J250" i="218"/>
  <c r="H250" i="218"/>
  <c r="G250" i="218"/>
  <c r="O249" i="218"/>
  <c r="N249" i="218"/>
  <c r="M249" i="218"/>
  <c r="K249" i="218"/>
  <c r="J249" i="218"/>
  <c r="H249" i="218"/>
  <c r="G249" i="218"/>
  <c r="O248" i="218"/>
  <c r="N248" i="218"/>
  <c r="M248" i="218"/>
  <c r="K248" i="218"/>
  <c r="J248" i="218"/>
  <c r="H248" i="218"/>
  <c r="G248" i="218"/>
  <c r="O247" i="218"/>
  <c r="N247" i="218"/>
  <c r="M247" i="218"/>
  <c r="K247" i="218"/>
  <c r="J247" i="218"/>
  <c r="H247" i="218"/>
  <c r="G247" i="218"/>
  <c r="O246" i="218"/>
  <c r="N246" i="218"/>
  <c r="M246" i="218"/>
  <c r="K246" i="218"/>
  <c r="J246" i="218"/>
  <c r="H246" i="218"/>
  <c r="G246" i="218"/>
  <c r="O245" i="218"/>
  <c r="N245" i="218"/>
  <c r="M245" i="218"/>
  <c r="K245" i="218"/>
  <c r="J245" i="218"/>
  <c r="H245" i="218"/>
  <c r="G245" i="218"/>
  <c r="O244" i="218"/>
  <c r="N244" i="218"/>
  <c r="M244" i="218"/>
  <c r="K244" i="218"/>
  <c r="J244" i="218"/>
  <c r="H244" i="218"/>
  <c r="G244" i="218"/>
  <c r="O243" i="218"/>
  <c r="N243" i="218"/>
  <c r="M243" i="218"/>
  <c r="K243" i="218"/>
  <c r="J243" i="218"/>
  <c r="H243" i="218"/>
  <c r="G243" i="218"/>
  <c r="O242" i="218"/>
  <c r="N242" i="218"/>
  <c r="M242" i="218"/>
  <c r="K242" i="218"/>
  <c r="J242" i="218"/>
  <c r="H242" i="218"/>
  <c r="G242" i="218"/>
  <c r="O241" i="218"/>
  <c r="N241" i="218"/>
  <c r="M241" i="218"/>
  <c r="K241" i="218"/>
  <c r="J241" i="218"/>
  <c r="H241" i="218"/>
  <c r="G241" i="218"/>
  <c r="O240" i="218"/>
  <c r="N240" i="218"/>
  <c r="M240" i="218"/>
  <c r="K240" i="218"/>
  <c r="J240" i="218"/>
  <c r="H240" i="218"/>
  <c r="G240" i="218"/>
  <c r="O239" i="218"/>
  <c r="N239" i="218"/>
  <c r="M239" i="218"/>
  <c r="K239" i="218"/>
  <c r="J239" i="218"/>
  <c r="H239" i="218"/>
  <c r="G239" i="218"/>
  <c r="O238" i="218"/>
  <c r="N238" i="218"/>
  <c r="M238" i="218"/>
  <c r="K238" i="218"/>
  <c r="J238" i="218"/>
  <c r="H238" i="218"/>
  <c r="G238" i="218"/>
  <c r="O237" i="218"/>
  <c r="N237" i="218"/>
  <c r="M237" i="218"/>
  <c r="K237" i="218"/>
  <c r="J237" i="218"/>
  <c r="H237" i="218"/>
  <c r="G237" i="218"/>
  <c r="O236" i="218"/>
  <c r="N236" i="218"/>
  <c r="M236" i="218"/>
  <c r="K236" i="218"/>
  <c r="J236" i="218"/>
  <c r="H236" i="218"/>
  <c r="G236" i="218"/>
  <c r="O235" i="218"/>
  <c r="N235" i="218"/>
  <c r="M235" i="218"/>
  <c r="K235" i="218"/>
  <c r="J235" i="218"/>
  <c r="H235" i="218"/>
  <c r="G235" i="218"/>
  <c r="O234" i="218"/>
  <c r="N234" i="218"/>
  <c r="M234" i="218"/>
  <c r="K234" i="218"/>
  <c r="J234" i="218"/>
  <c r="H234" i="218"/>
  <c r="G234" i="218"/>
  <c r="O233" i="218"/>
  <c r="N233" i="218"/>
  <c r="M233" i="218"/>
  <c r="K233" i="218"/>
  <c r="J233" i="218"/>
  <c r="H233" i="218"/>
  <c r="G233" i="218"/>
  <c r="O232" i="218"/>
  <c r="N232" i="218"/>
  <c r="M232" i="218"/>
  <c r="K232" i="218"/>
  <c r="J232" i="218"/>
  <c r="H232" i="218"/>
  <c r="G232" i="218"/>
  <c r="O231" i="218"/>
  <c r="N231" i="218"/>
  <c r="M231" i="218"/>
  <c r="K231" i="218"/>
  <c r="J231" i="218"/>
  <c r="H231" i="218"/>
  <c r="G231" i="218"/>
  <c r="O230" i="218"/>
  <c r="N230" i="218"/>
  <c r="M230" i="218"/>
  <c r="K230" i="218"/>
  <c r="J230" i="218"/>
  <c r="H230" i="218"/>
  <c r="G230" i="218"/>
  <c r="O229" i="218"/>
  <c r="N229" i="218"/>
  <c r="M229" i="218"/>
  <c r="K229" i="218"/>
  <c r="J229" i="218"/>
  <c r="H229" i="218"/>
  <c r="G229" i="218"/>
  <c r="O228" i="218"/>
  <c r="N228" i="218"/>
  <c r="M228" i="218"/>
  <c r="K228" i="218"/>
  <c r="J228" i="218"/>
  <c r="H228" i="218"/>
  <c r="G228" i="218"/>
  <c r="O227" i="218"/>
  <c r="N227" i="218"/>
  <c r="M227" i="218"/>
  <c r="K227" i="218"/>
  <c r="J227" i="218"/>
  <c r="H227" i="218"/>
  <c r="G227" i="218"/>
  <c r="O226" i="218"/>
  <c r="N226" i="218"/>
  <c r="M226" i="218"/>
  <c r="K226" i="218"/>
  <c r="J226" i="218"/>
  <c r="H226" i="218"/>
  <c r="G226" i="218"/>
  <c r="O225" i="218"/>
  <c r="N225" i="218"/>
  <c r="M225" i="218"/>
  <c r="K225" i="218"/>
  <c r="J225" i="218"/>
  <c r="H225" i="218"/>
  <c r="G225" i="218"/>
  <c r="O224" i="218"/>
  <c r="N224" i="218"/>
  <c r="M224" i="218"/>
  <c r="K224" i="218"/>
  <c r="J224" i="218"/>
  <c r="H224" i="218"/>
  <c r="G224" i="218"/>
  <c r="O223" i="218"/>
  <c r="N223" i="218"/>
  <c r="M223" i="218"/>
  <c r="K223" i="218"/>
  <c r="J223" i="218"/>
  <c r="H223" i="218"/>
  <c r="G223" i="218"/>
  <c r="O222" i="218"/>
  <c r="N222" i="218"/>
  <c r="M222" i="218"/>
  <c r="K222" i="218"/>
  <c r="J222" i="218"/>
  <c r="H222" i="218"/>
  <c r="G222" i="218"/>
  <c r="O221" i="218"/>
  <c r="N221" i="218"/>
  <c r="M221" i="218"/>
  <c r="K221" i="218"/>
  <c r="J221" i="218"/>
  <c r="H221" i="218"/>
  <c r="G221" i="218"/>
  <c r="O220" i="218"/>
  <c r="N220" i="218"/>
  <c r="M220" i="218"/>
  <c r="K220" i="218"/>
  <c r="J220" i="218"/>
  <c r="H220" i="218"/>
  <c r="G220" i="218"/>
  <c r="O219" i="218"/>
  <c r="N219" i="218"/>
  <c r="M219" i="218"/>
  <c r="K219" i="218"/>
  <c r="J219" i="218"/>
  <c r="H219" i="218"/>
  <c r="G219" i="218"/>
  <c r="O218" i="218"/>
  <c r="N218" i="218"/>
  <c r="M218" i="218"/>
  <c r="K218" i="218"/>
  <c r="J218" i="218"/>
  <c r="H218" i="218"/>
  <c r="G218" i="218"/>
  <c r="O217" i="218"/>
  <c r="N217" i="218"/>
  <c r="M217" i="218"/>
  <c r="K217" i="218"/>
  <c r="J217" i="218"/>
  <c r="H217" i="218"/>
  <c r="G217" i="218"/>
  <c r="O216" i="218"/>
  <c r="N216" i="218"/>
  <c r="M216" i="218"/>
  <c r="K216" i="218"/>
  <c r="J216" i="218"/>
  <c r="H216" i="218"/>
  <c r="G216" i="218"/>
  <c r="O215" i="218"/>
  <c r="N215" i="218"/>
  <c r="M215" i="218"/>
  <c r="K215" i="218"/>
  <c r="J215" i="218"/>
  <c r="H215" i="218"/>
  <c r="G215" i="218"/>
  <c r="O214" i="218"/>
  <c r="N214" i="218"/>
  <c r="M214" i="218"/>
  <c r="K214" i="218"/>
  <c r="J214" i="218"/>
  <c r="H214" i="218"/>
  <c r="G214" i="218"/>
  <c r="O213" i="218"/>
  <c r="N213" i="218"/>
  <c r="M213" i="218"/>
  <c r="K213" i="218"/>
  <c r="J213" i="218"/>
  <c r="H213" i="218"/>
  <c r="G213" i="218"/>
  <c r="O212" i="218"/>
  <c r="N212" i="218"/>
  <c r="M212" i="218"/>
  <c r="K212" i="218"/>
  <c r="J212" i="218"/>
  <c r="H212" i="218"/>
  <c r="G212" i="218"/>
  <c r="O211" i="218"/>
  <c r="N211" i="218"/>
  <c r="M211" i="218"/>
  <c r="K211" i="218"/>
  <c r="J211" i="218"/>
  <c r="H211" i="218"/>
  <c r="G211" i="218"/>
  <c r="O210" i="218"/>
  <c r="N210" i="218"/>
  <c r="M210" i="218"/>
  <c r="K210" i="218"/>
  <c r="J210" i="218"/>
  <c r="H210" i="218"/>
  <c r="G210" i="218"/>
  <c r="O209" i="218"/>
  <c r="N209" i="218"/>
  <c r="M209" i="218"/>
  <c r="K209" i="218"/>
  <c r="J209" i="218"/>
  <c r="H209" i="218"/>
  <c r="G209" i="218"/>
  <c r="O208" i="218"/>
  <c r="N208" i="218"/>
  <c r="M208" i="218"/>
  <c r="K208" i="218"/>
  <c r="J208" i="218"/>
  <c r="H208" i="218"/>
  <c r="G208" i="218"/>
  <c r="O207" i="218"/>
  <c r="N207" i="218"/>
  <c r="M207" i="218"/>
  <c r="K207" i="218"/>
  <c r="J207" i="218"/>
  <c r="H207" i="218"/>
  <c r="G207" i="218"/>
  <c r="O206" i="218"/>
  <c r="N206" i="218"/>
  <c r="M206" i="218"/>
  <c r="K206" i="218"/>
  <c r="J206" i="218"/>
  <c r="H206" i="218"/>
  <c r="G206" i="218"/>
  <c r="O205" i="218"/>
  <c r="N205" i="218"/>
  <c r="M205" i="218"/>
  <c r="K205" i="218"/>
  <c r="J205" i="218"/>
  <c r="H205" i="218"/>
  <c r="G205" i="218"/>
  <c r="O204" i="218"/>
  <c r="N204" i="218"/>
  <c r="M204" i="218"/>
  <c r="K204" i="218"/>
  <c r="J204" i="218"/>
  <c r="H204" i="218"/>
  <c r="G204" i="218"/>
  <c r="O203" i="218"/>
  <c r="N203" i="218"/>
  <c r="M203" i="218"/>
  <c r="K203" i="218"/>
  <c r="J203" i="218"/>
  <c r="H203" i="218"/>
  <c r="G203" i="218"/>
  <c r="O202" i="218"/>
  <c r="N202" i="218"/>
  <c r="M202" i="218"/>
  <c r="K202" i="218"/>
  <c r="J202" i="218"/>
  <c r="H202" i="218"/>
  <c r="G202" i="218"/>
  <c r="O201" i="218"/>
  <c r="N201" i="218"/>
  <c r="M201" i="218"/>
  <c r="K201" i="218"/>
  <c r="J201" i="218"/>
  <c r="H201" i="218"/>
  <c r="G201" i="218"/>
  <c r="O200" i="218"/>
  <c r="N200" i="218"/>
  <c r="M200" i="218"/>
  <c r="K200" i="218"/>
  <c r="J200" i="218"/>
  <c r="H200" i="218"/>
  <c r="G200" i="218"/>
  <c r="O199" i="218"/>
  <c r="N199" i="218"/>
  <c r="M199" i="218"/>
  <c r="K199" i="218"/>
  <c r="J199" i="218"/>
  <c r="H199" i="218"/>
  <c r="G199" i="218"/>
  <c r="O198" i="218"/>
  <c r="N198" i="218"/>
  <c r="M198" i="218"/>
  <c r="K198" i="218"/>
  <c r="J198" i="218"/>
  <c r="H198" i="218"/>
  <c r="G198" i="218"/>
  <c r="O197" i="218"/>
  <c r="N197" i="218"/>
  <c r="M197" i="218"/>
  <c r="K197" i="218"/>
  <c r="J197" i="218"/>
  <c r="H197" i="218"/>
  <c r="G197" i="218"/>
  <c r="O196" i="218"/>
  <c r="N196" i="218"/>
  <c r="M196" i="218"/>
  <c r="K196" i="218"/>
  <c r="J196" i="218"/>
  <c r="H196" i="218"/>
  <c r="G196" i="218"/>
  <c r="O195" i="218"/>
  <c r="N195" i="218"/>
  <c r="M195" i="218"/>
  <c r="K195" i="218"/>
  <c r="J195" i="218"/>
  <c r="H195" i="218"/>
  <c r="G195" i="218"/>
  <c r="O194" i="218"/>
  <c r="N194" i="218"/>
  <c r="M194" i="218"/>
  <c r="K194" i="218"/>
  <c r="J194" i="218"/>
  <c r="H194" i="218"/>
  <c r="G194" i="218"/>
  <c r="O193" i="218"/>
  <c r="N193" i="218"/>
  <c r="M193" i="218"/>
  <c r="K193" i="218"/>
  <c r="J193" i="218"/>
  <c r="H193" i="218"/>
  <c r="G193" i="218"/>
  <c r="O192" i="218"/>
  <c r="N192" i="218"/>
  <c r="M192" i="218"/>
  <c r="K192" i="218"/>
  <c r="J192" i="218"/>
  <c r="H192" i="218"/>
  <c r="G192" i="218"/>
  <c r="O191" i="218"/>
  <c r="N191" i="218"/>
  <c r="M191" i="218"/>
  <c r="K191" i="218"/>
  <c r="J191" i="218"/>
  <c r="H191" i="218"/>
  <c r="G191" i="218"/>
  <c r="O190" i="218"/>
  <c r="N190" i="218"/>
  <c r="M190" i="218"/>
  <c r="K190" i="218"/>
  <c r="J190" i="218"/>
  <c r="H190" i="218"/>
  <c r="G190" i="218"/>
  <c r="O189" i="218"/>
  <c r="N189" i="218"/>
  <c r="M189" i="218"/>
  <c r="K189" i="218"/>
  <c r="J189" i="218"/>
  <c r="H189" i="218"/>
  <c r="G189" i="218"/>
  <c r="O188" i="218"/>
  <c r="N188" i="218"/>
  <c r="M188" i="218"/>
  <c r="K188" i="218"/>
  <c r="J188" i="218"/>
  <c r="H188" i="218"/>
  <c r="G188" i="218"/>
  <c r="O187" i="218"/>
  <c r="N187" i="218"/>
  <c r="M187" i="218"/>
  <c r="K187" i="218"/>
  <c r="J187" i="218"/>
  <c r="H187" i="218"/>
  <c r="G187" i="218"/>
  <c r="O186" i="218"/>
  <c r="N186" i="218"/>
  <c r="M186" i="218"/>
  <c r="K186" i="218"/>
  <c r="J186" i="218"/>
  <c r="H186" i="218"/>
  <c r="G186" i="218"/>
  <c r="O185" i="218"/>
  <c r="N185" i="218"/>
  <c r="M185" i="218"/>
  <c r="K185" i="218"/>
  <c r="J185" i="218"/>
  <c r="H185" i="218"/>
  <c r="G185" i="218"/>
  <c r="O184" i="218"/>
  <c r="N184" i="218"/>
  <c r="M184" i="218"/>
  <c r="K184" i="218"/>
  <c r="J184" i="218"/>
  <c r="H184" i="218"/>
  <c r="G184" i="218"/>
  <c r="O183" i="218"/>
  <c r="N183" i="218"/>
  <c r="M183" i="218"/>
  <c r="K183" i="218"/>
  <c r="J183" i="218"/>
  <c r="H183" i="218"/>
  <c r="G183" i="218"/>
  <c r="O182" i="218"/>
  <c r="N182" i="218"/>
  <c r="M182" i="218"/>
  <c r="K182" i="218"/>
  <c r="J182" i="218"/>
  <c r="H182" i="218"/>
  <c r="G182" i="218"/>
  <c r="O181" i="218"/>
  <c r="N181" i="218"/>
  <c r="M181" i="218"/>
  <c r="K181" i="218"/>
  <c r="J181" i="218"/>
  <c r="H181" i="218"/>
  <c r="G181" i="218"/>
  <c r="O180" i="218"/>
  <c r="N180" i="218"/>
  <c r="M180" i="218"/>
  <c r="K180" i="218"/>
  <c r="J180" i="218"/>
  <c r="H180" i="218"/>
  <c r="G180" i="218"/>
  <c r="O179" i="218"/>
  <c r="N179" i="218"/>
  <c r="M179" i="218"/>
  <c r="K179" i="218"/>
  <c r="J179" i="218"/>
  <c r="H179" i="218"/>
  <c r="G179" i="218"/>
  <c r="O178" i="218"/>
  <c r="N178" i="218"/>
  <c r="M178" i="218"/>
  <c r="K178" i="218"/>
  <c r="J178" i="218"/>
  <c r="H178" i="218"/>
  <c r="G178" i="218"/>
  <c r="O177" i="218"/>
  <c r="N177" i="218"/>
  <c r="M177" i="218"/>
  <c r="K177" i="218"/>
  <c r="J177" i="218"/>
  <c r="H177" i="218"/>
  <c r="G177" i="218"/>
  <c r="O176" i="218"/>
  <c r="N176" i="218"/>
  <c r="M176" i="218"/>
  <c r="K176" i="218"/>
  <c r="J176" i="218"/>
  <c r="H176" i="218"/>
  <c r="G176" i="218"/>
  <c r="O175" i="218"/>
  <c r="N175" i="218"/>
  <c r="M175" i="218"/>
  <c r="K175" i="218"/>
  <c r="J175" i="218"/>
  <c r="H175" i="218"/>
  <c r="G175" i="218"/>
  <c r="O174" i="218"/>
  <c r="N174" i="218"/>
  <c r="M174" i="218"/>
  <c r="K174" i="218"/>
  <c r="J174" i="218"/>
  <c r="H174" i="218"/>
  <c r="G174" i="218"/>
  <c r="O173" i="218"/>
  <c r="N173" i="218"/>
  <c r="M173" i="218"/>
  <c r="K173" i="218"/>
  <c r="J173" i="218"/>
  <c r="H173" i="218"/>
  <c r="G173" i="218"/>
  <c r="O172" i="218"/>
  <c r="N172" i="218"/>
  <c r="M172" i="218"/>
  <c r="K172" i="218"/>
  <c r="J172" i="218"/>
  <c r="H172" i="218"/>
  <c r="G172" i="218"/>
  <c r="O171" i="218"/>
  <c r="N171" i="218"/>
  <c r="M171" i="218"/>
  <c r="K171" i="218"/>
  <c r="J171" i="218"/>
  <c r="H171" i="218"/>
  <c r="G171" i="218"/>
  <c r="O170" i="218"/>
  <c r="N170" i="218"/>
  <c r="M170" i="218"/>
  <c r="K170" i="218"/>
  <c r="J170" i="218"/>
  <c r="H170" i="218"/>
  <c r="G170" i="218"/>
  <c r="O169" i="218"/>
  <c r="N169" i="218"/>
  <c r="M169" i="218"/>
  <c r="K169" i="218"/>
  <c r="J169" i="218"/>
  <c r="H169" i="218"/>
  <c r="G169" i="218"/>
  <c r="O168" i="218"/>
  <c r="N168" i="218"/>
  <c r="M168" i="218"/>
  <c r="K168" i="218"/>
  <c r="J168" i="218"/>
  <c r="H168" i="218"/>
  <c r="G168" i="218"/>
  <c r="O167" i="218"/>
  <c r="N167" i="218"/>
  <c r="M167" i="218"/>
  <c r="K167" i="218"/>
  <c r="J167" i="218"/>
  <c r="H167" i="218"/>
  <c r="G167" i="218"/>
  <c r="O166" i="218"/>
  <c r="N166" i="218"/>
  <c r="M166" i="218"/>
  <c r="K166" i="218"/>
  <c r="J166" i="218"/>
  <c r="H166" i="218"/>
  <c r="G166" i="218"/>
  <c r="O165" i="218"/>
  <c r="N165" i="218"/>
  <c r="M165" i="218"/>
  <c r="K165" i="218"/>
  <c r="J165" i="218"/>
  <c r="H165" i="218"/>
  <c r="G165" i="218"/>
  <c r="O164" i="218"/>
  <c r="N164" i="218"/>
  <c r="M164" i="218"/>
  <c r="K164" i="218"/>
  <c r="J164" i="218"/>
  <c r="H164" i="218"/>
  <c r="G164" i="218"/>
  <c r="O163" i="218"/>
  <c r="N163" i="218"/>
  <c r="M163" i="218"/>
  <c r="K163" i="218"/>
  <c r="J163" i="218"/>
  <c r="H163" i="218"/>
  <c r="G163" i="218"/>
  <c r="O162" i="218"/>
  <c r="N162" i="218"/>
  <c r="M162" i="218"/>
  <c r="K162" i="218"/>
  <c r="J162" i="218"/>
  <c r="H162" i="218"/>
  <c r="G162" i="218"/>
  <c r="O161" i="218"/>
  <c r="N161" i="218"/>
  <c r="M161" i="218"/>
  <c r="K161" i="218"/>
  <c r="J161" i="218"/>
  <c r="H161" i="218"/>
  <c r="G161" i="218"/>
  <c r="O160" i="218"/>
  <c r="N160" i="218"/>
  <c r="M160" i="218"/>
  <c r="K160" i="218"/>
  <c r="J160" i="218"/>
  <c r="H160" i="218"/>
  <c r="G160" i="218"/>
  <c r="O159" i="218"/>
  <c r="N159" i="218"/>
  <c r="M159" i="218"/>
  <c r="K159" i="218"/>
  <c r="J159" i="218"/>
  <c r="H159" i="218"/>
  <c r="G159" i="218"/>
  <c r="O158" i="218"/>
  <c r="N158" i="218"/>
  <c r="M158" i="218"/>
  <c r="K158" i="218"/>
  <c r="J158" i="218"/>
  <c r="H158" i="218"/>
  <c r="G158" i="218"/>
  <c r="O157" i="218"/>
  <c r="N157" i="218"/>
  <c r="M157" i="218"/>
  <c r="K157" i="218"/>
  <c r="J157" i="218"/>
  <c r="H157" i="218"/>
  <c r="G157" i="218"/>
  <c r="O156" i="218"/>
  <c r="N156" i="218"/>
  <c r="M156" i="218"/>
  <c r="K156" i="218"/>
  <c r="J156" i="218"/>
  <c r="H156" i="218"/>
  <c r="G156" i="218"/>
  <c r="O155" i="218"/>
  <c r="N155" i="218"/>
  <c r="M155" i="218"/>
  <c r="K155" i="218"/>
  <c r="J155" i="218"/>
  <c r="H155" i="218"/>
  <c r="G155" i="218"/>
  <c r="O154" i="218"/>
  <c r="N154" i="218"/>
  <c r="M154" i="218"/>
  <c r="K154" i="218"/>
  <c r="J154" i="218"/>
  <c r="H154" i="218"/>
  <c r="G154" i="218"/>
  <c r="O153" i="218"/>
  <c r="N153" i="218"/>
  <c r="M153" i="218"/>
  <c r="K153" i="218"/>
  <c r="J153" i="218"/>
  <c r="H153" i="218"/>
  <c r="G153" i="218"/>
  <c r="O152" i="218"/>
  <c r="N152" i="218"/>
  <c r="M152" i="218"/>
  <c r="K152" i="218"/>
  <c r="J152" i="218"/>
  <c r="H152" i="218"/>
  <c r="G152" i="218"/>
  <c r="O151" i="218"/>
  <c r="N151" i="218"/>
  <c r="M151" i="218"/>
  <c r="K151" i="218"/>
  <c r="J151" i="218"/>
  <c r="H151" i="218"/>
  <c r="G151" i="218"/>
  <c r="O150" i="218"/>
  <c r="N150" i="218"/>
  <c r="M150" i="218"/>
  <c r="K150" i="218"/>
  <c r="J150" i="218"/>
  <c r="H150" i="218"/>
  <c r="G150" i="218"/>
  <c r="O149" i="218"/>
  <c r="N149" i="218"/>
  <c r="M149" i="218"/>
  <c r="K149" i="218"/>
  <c r="J149" i="218"/>
  <c r="H149" i="218"/>
  <c r="G149" i="218"/>
  <c r="O148" i="218"/>
  <c r="N148" i="218"/>
  <c r="M148" i="218"/>
  <c r="K148" i="218"/>
  <c r="J148" i="218"/>
  <c r="H148" i="218"/>
  <c r="G148" i="218"/>
  <c r="O147" i="218"/>
  <c r="N147" i="218"/>
  <c r="M147" i="218"/>
  <c r="K147" i="218"/>
  <c r="J147" i="218"/>
  <c r="H147" i="218"/>
  <c r="G147" i="218"/>
  <c r="O146" i="218"/>
  <c r="N146" i="218"/>
  <c r="M146" i="218"/>
  <c r="K146" i="218"/>
  <c r="J146" i="218"/>
  <c r="H146" i="218"/>
  <c r="G146" i="218"/>
  <c r="O145" i="218"/>
  <c r="N145" i="218"/>
  <c r="M145" i="218"/>
  <c r="K145" i="218"/>
  <c r="J145" i="218"/>
  <c r="H145" i="218"/>
  <c r="G145" i="218"/>
  <c r="O144" i="218"/>
  <c r="N144" i="218"/>
  <c r="M144" i="218"/>
  <c r="K144" i="218"/>
  <c r="J144" i="218"/>
  <c r="H144" i="218"/>
  <c r="G144" i="218"/>
  <c r="O143" i="218"/>
  <c r="N143" i="218"/>
  <c r="M143" i="218"/>
  <c r="K143" i="218"/>
  <c r="J143" i="218"/>
  <c r="H143" i="218"/>
  <c r="G143" i="218"/>
  <c r="O142" i="218"/>
  <c r="N142" i="218"/>
  <c r="M142" i="218"/>
  <c r="K142" i="218"/>
  <c r="J142" i="218"/>
  <c r="H142" i="218"/>
  <c r="G142" i="218"/>
  <c r="O141" i="218"/>
  <c r="N141" i="218"/>
  <c r="M141" i="218"/>
  <c r="K141" i="218"/>
  <c r="J141" i="218"/>
  <c r="H141" i="218"/>
  <c r="G141" i="218"/>
  <c r="O140" i="218"/>
  <c r="N140" i="218"/>
  <c r="M140" i="218"/>
  <c r="K140" i="218"/>
  <c r="J140" i="218"/>
  <c r="H140" i="218"/>
  <c r="G140" i="218"/>
  <c r="O139" i="218"/>
  <c r="N139" i="218"/>
  <c r="M139" i="218"/>
  <c r="K139" i="218"/>
  <c r="J139" i="218"/>
  <c r="H139" i="218"/>
  <c r="G139" i="218"/>
  <c r="O138" i="218"/>
  <c r="N138" i="218"/>
  <c r="M138" i="218"/>
  <c r="K138" i="218"/>
  <c r="J138" i="218"/>
  <c r="H138" i="218"/>
  <c r="G138" i="218"/>
  <c r="O137" i="218"/>
  <c r="N137" i="218"/>
  <c r="M137" i="218"/>
  <c r="K137" i="218"/>
  <c r="J137" i="218"/>
  <c r="H137" i="218"/>
  <c r="G137" i="218"/>
  <c r="O136" i="218"/>
  <c r="N136" i="218"/>
  <c r="M136" i="218"/>
  <c r="K136" i="218"/>
  <c r="J136" i="218"/>
  <c r="H136" i="218"/>
  <c r="G136" i="218"/>
  <c r="O135" i="218"/>
  <c r="N135" i="218"/>
  <c r="M135" i="218"/>
  <c r="K135" i="218"/>
  <c r="J135" i="218"/>
  <c r="H135" i="218"/>
  <c r="G135" i="218"/>
  <c r="O134" i="218"/>
  <c r="N134" i="218"/>
  <c r="M134" i="218"/>
  <c r="K134" i="218"/>
  <c r="J134" i="218"/>
  <c r="H134" i="218"/>
  <c r="G134" i="218"/>
  <c r="O133" i="218"/>
  <c r="N133" i="218"/>
  <c r="M133" i="218"/>
  <c r="K133" i="218"/>
  <c r="J133" i="218"/>
  <c r="H133" i="218"/>
  <c r="G133" i="218"/>
  <c r="O132" i="218"/>
  <c r="N132" i="218"/>
  <c r="M132" i="218"/>
  <c r="K132" i="218"/>
  <c r="J132" i="218"/>
  <c r="H132" i="218"/>
  <c r="G132" i="218"/>
  <c r="O131" i="218"/>
  <c r="N131" i="218"/>
  <c r="M131" i="218"/>
  <c r="K131" i="218"/>
  <c r="J131" i="218"/>
  <c r="H131" i="218"/>
  <c r="G131" i="218"/>
  <c r="O130" i="218"/>
  <c r="N130" i="218"/>
  <c r="M130" i="218"/>
  <c r="K130" i="218"/>
  <c r="J130" i="218"/>
  <c r="H130" i="218"/>
  <c r="G130" i="218"/>
  <c r="O129" i="218"/>
  <c r="N129" i="218"/>
  <c r="M129" i="218"/>
  <c r="K129" i="218"/>
  <c r="J129" i="218"/>
  <c r="H129" i="218"/>
  <c r="G129" i="218"/>
  <c r="O128" i="218"/>
  <c r="N128" i="218"/>
  <c r="M128" i="218"/>
  <c r="K128" i="218"/>
  <c r="J128" i="218"/>
  <c r="H128" i="218"/>
  <c r="G128" i="218"/>
  <c r="O127" i="218"/>
  <c r="N127" i="218"/>
  <c r="M127" i="218"/>
  <c r="K127" i="218"/>
  <c r="J127" i="218"/>
  <c r="H127" i="218"/>
  <c r="G127" i="218"/>
  <c r="O126" i="218"/>
  <c r="N126" i="218"/>
  <c r="M126" i="218"/>
  <c r="K126" i="218"/>
  <c r="J126" i="218"/>
  <c r="H126" i="218"/>
  <c r="G126" i="218"/>
  <c r="O125" i="218"/>
  <c r="N125" i="218"/>
  <c r="M125" i="218"/>
  <c r="K125" i="218"/>
  <c r="J125" i="218"/>
  <c r="H125" i="218"/>
  <c r="G125" i="218"/>
  <c r="O124" i="218"/>
  <c r="N124" i="218"/>
  <c r="M124" i="218"/>
  <c r="K124" i="218"/>
  <c r="J124" i="218"/>
  <c r="H124" i="218"/>
  <c r="G124" i="218"/>
  <c r="O123" i="218"/>
  <c r="N123" i="218"/>
  <c r="M123" i="218"/>
  <c r="K123" i="218"/>
  <c r="J123" i="218"/>
  <c r="H123" i="218"/>
  <c r="G123" i="218"/>
  <c r="O122" i="218"/>
  <c r="N122" i="218"/>
  <c r="M122" i="218"/>
  <c r="K122" i="218"/>
  <c r="J122" i="218"/>
  <c r="H122" i="218"/>
  <c r="G122" i="218"/>
  <c r="O121" i="218"/>
  <c r="N121" i="218"/>
  <c r="M121" i="218"/>
  <c r="K121" i="218"/>
  <c r="J121" i="218"/>
  <c r="H121" i="218"/>
  <c r="G121" i="218"/>
  <c r="O120" i="218"/>
  <c r="N120" i="218"/>
  <c r="M120" i="218"/>
  <c r="K120" i="218"/>
  <c r="J120" i="218"/>
  <c r="H120" i="218"/>
  <c r="G120" i="218"/>
  <c r="O119" i="218"/>
  <c r="N119" i="218"/>
  <c r="M119" i="218"/>
  <c r="K119" i="218"/>
  <c r="J119" i="218"/>
  <c r="H119" i="218"/>
  <c r="G119" i="218"/>
  <c r="O118" i="218"/>
  <c r="N118" i="218"/>
  <c r="M118" i="218"/>
  <c r="K118" i="218"/>
  <c r="J118" i="218"/>
  <c r="H118" i="218"/>
  <c r="G118" i="218"/>
  <c r="O117" i="218"/>
  <c r="N117" i="218"/>
  <c r="M117" i="218"/>
  <c r="K117" i="218"/>
  <c r="J117" i="218"/>
  <c r="H117" i="218"/>
  <c r="G117" i="218"/>
  <c r="O116" i="218"/>
  <c r="N116" i="218"/>
  <c r="M116" i="218"/>
  <c r="K116" i="218"/>
  <c r="J116" i="218"/>
  <c r="H116" i="218"/>
  <c r="G116" i="218"/>
  <c r="O115" i="218"/>
  <c r="N115" i="218"/>
  <c r="M115" i="218"/>
  <c r="K115" i="218"/>
  <c r="J115" i="218"/>
  <c r="H115" i="218"/>
  <c r="G115" i="218"/>
  <c r="O114" i="218"/>
  <c r="N114" i="218"/>
  <c r="M114" i="218"/>
  <c r="K114" i="218"/>
  <c r="J114" i="218"/>
  <c r="H114" i="218"/>
  <c r="G114" i="218"/>
  <c r="O113" i="218"/>
  <c r="N113" i="218"/>
  <c r="M113" i="218"/>
  <c r="K113" i="218"/>
  <c r="J113" i="218"/>
  <c r="H113" i="218"/>
  <c r="G113" i="218"/>
  <c r="O112" i="218"/>
  <c r="N112" i="218"/>
  <c r="M112" i="218"/>
  <c r="K112" i="218"/>
  <c r="J112" i="218"/>
  <c r="H112" i="218"/>
  <c r="G112" i="218"/>
  <c r="O111" i="218"/>
  <c r="N111" i="218"/>
  <c r="M111" i="218"/>
  <c r="K111" i="218"/>
  <c r="J111" i="218"/>
  <c r="H111" i="218"/>
  <c r="G111" i="218"/>
  <c r="O110" i="218"/>
  <c r="N110" i="218"/>
  <c r="M110" i="218"/>
  <c r="K110" i="218"/>
  <c r="J110" i="218"/>
  <c r="H110" i="218"/>
  <c r="G110" i="218"/>
  <c r="O109" i="218"/>
  <c r="N109" i="218"/>
  <c r="M109" i="218"/>
  <c r="K109" i="218"/>
  <c r="J109" i="218"/>
  <c r="H109" i="218"/>
  <c r="G109" i="218"/>
  <c r="O108" i="218"/>
  <c r="N108" i="218"/>
  <c r="M108" i="218"/>
  <c r="K108" i="218"/>
  <c r="J108" i="218"/>
  <c r="H108" i="218"/>
  <c r="G108" i="218"/>
  <c r="O107" i="218"/>
  <c r="N107" i="218"/>
  <c r="M107" i="218"/>
  <c r="K107" i="218"/>
  <c r="J107" i="218"/>
  <c r="H107" i="218"/>
  <c r="G107" i="218"/>
  <c r="O106" i="218"/>
  <c r="N106" i="218"/>
  <c r="M106" i="218"/>
  <c r="K106" i="218"/>
  <c r="J106" i="218"/>
  <c r="H106" i="218"/>
  <c r="G106" i="218"/>
  <c r="O105" i="218"/>
  <c r="N105" i="218"/>
  <c r="M105" i="218"/>
  <c r="K105" i="218"/>
  <c r="J105" i="218"/>
  <c r="H105" i="218"/>
  <c r="G105" i="218"/>
  <c r="O104" i="218"/>
  <c r="N104" i="218"/>
  <c r="M104" i="218"/>
  <c r="K104" i="218"/>
  <c r="J104" i="218"/>
  <c r="H104" i="218"/>
  <c r="G104" i="218"/>
  <c r="O103" i="218"/>
  <c r="N103" i="218"/>
  <c r="M103" i="218"/>
  <c r="K103" i="218"/>
  <c r="J103" i="218"/>
  <c r="H103" i="218"/>
  <c r="G103" i="218"/>
  <c r="O102" i="218"/>
  <c r="N102" i="218"/>
  <c r="M102" i="218"/>
  <c r="K102" i="218"/>
  <c r="J102" i="218"/>
  <c r="H102" i="218"/>
  <c r="G102" i="218"/>
  <c r="O101" i="218"/>
  <c r="N101" i="218"/>
  <c r="M101" i="218"/>
  <c r="K101" i="218"/>
  <c r="J101" i="218"/>
  <c r="H101" i="218"/>
  <c r="G101" i="218"/>
  <c r="O100" i="218"/>
  <c r="N100" i="218"/>
  <c r="M100" i="218"/>
  <c r="K100" i="218"/>
  <c r="J100" i="218"/>
  <c r="H100" i="218"/>
  <c r="G100" i="218"/>
  <c r="O99" i="218"/>
  <c r="N99" i="218"/>
  <c r="M99" i="218"/>
  <c r="K99" i="218"/>
  <c r="J99" i="218"/>
  <c r="H99" i="218"/>
  <c r="G99" i="218"/>
  <c r="O98" i="218"/>
  <c r="N98" i="218"/>
  <c r="M98" i="218"/>
  <c r="K98" i="218"/>
  <c r="J98" i="218"/>
  <c r="H98" i="218"/>
  <c r="G98" i="218"/>
  <c r="O97" i="218"/>
  <c r="N97" i="218"/>
  <c r="M97" i="218"/>
  <c r="K97" i="218"/>
  <c r="J97" i="218"/>
  <c r="H97" i="218"/>
  <c r="G97" i="218"/>
  <c r="O96" i="218"/>
  <c r="N96" i="218"/>
  <c r="M96" i="218"/>
  <c r="K96" i="218"/>
  <c r="J96" i="218"/>
  <c r="H96" i="218"/>
  <c r="G96" i="218"/>
  <c r="O95" i="218"/>
  <c r="N95" i="218"/>
  <c r="M95" i="218"/>
  <c r="K95" i="218"/>
  <c r="J95" i="218"/>
  <c r="H95" i="218"/>
  <c r="G95" i="218"/>
  <c r="O94" i="218"/>
  <c r="N94" i="218"/>
  <c r="M94" i="218"/>
  <c r="K94" i="218"/>
  <c r="J94" i="218"/>
  <c r="H94" i="218"/>
  <c r="G94" i="218"/>
  <c r="O93" i="218"/>
  <c r="N93" i="218"/>
  <c r="M93" i="218"/>
  <c r="K93" i="218"/>
  <c r="J93" i="218"/>
  <c r="H93" i="218"/>
  <c r="G93" i="218"/>
  <c r="O92" i="218"/>
  <c r="N92" i="218"/>
  <c r="M92" i="218"/>
  <c r="K92" i="218"/>
  <c r="J92" i="218"/>
  <c r="H92" i="218"/>
  <c r="G92" i="218"/>
  <c r="O91" i="218"/>
  <c r="N91" i="218"/>
  <c r="M91" i="218"/>
  <c r="K91" i="218"/>
  <c r="J91" i="218"/>
  <c r="H91" i="218"/>
  <c r="G91" i="218"/>
  <c r="O90" i="218"/>
  <c r="N90" i="218"/>
  <c r="M90" i="218"/>
  <c r="K90" i="218"/>
  <c r="J90" i="218"/>
  <c r="H90" i="218"/>
  <c r="G90" i="218"/>
  <c r="O89" i="218"/>
  <c r="N89" i="218"/>
  <c r="M89" i="218"/>
  <c r="K89" i="218"/>
  <c r="J89" i="218"/>
  <c r="H89" i="218"/>
  <c r="G89" i="218"/>
  <c r="O88" i="218"/>
  <c r="N88" i="218"/>
  <c r="M88" i="218"/>
  <c r="K88" i="218"/>
  <c r="J88" i="218"/>
  <c r="H88" i="218"/>
  <c r="G88" i="218"/>
  <c r="O87" i="218"/>
  <c r="N87" i="218"/>
  <c r="M87" i="218"/>
  <c r="K87" i="218"/>
  <c r="J87" i="218"/>
  <c r="H87" i="218"/>
  <c r="G87" i="218"/>
  <c r="O86" i="218"/>
  <c r="N86" i="218"/>
  <c r="M86" i="218"/>
  <c r="K86" i="218"/>
  <c r="J86" i="218"/>
  <c r="H86" i="218"/>
  <c r="G86" i="218"/>
  <c r="O85" i="218"/>
  <c r="N85" i="218"/>
  <c r="M85" i="218"/>
  <c r="K85" i="218"/>
  <c r="J85" i="218"/>
  <c r="H85" i="218"/>
  <c r="G85" i="218"/>
  <c r="O84" i="218"/>
  <c r="N84" i="218"/>
  <c r="M84" i="218"/>
  <c r="K84" i="218"/>
  <c r="J84" i="218"/>
  <c r="H84" i="218"/>
  <c r="G84" i="218"/>
  <c r="O83" i="218"/>
  <c r="N83" i="218"/>
  <c r="M83" i="218"/>
  <c r="K83" i="218"/>
  <c r="J83" i="218"/>
  <c r="H83" i="218"/>
  <c r="G83" i="218"/>
  <c r="O82" i="218"/>
  <c r="N82" i="218"/>
  <c r="M82" i="218"/>
  <c r="K82" i="218"/>
  <c r="J82" i="218"/>
  <c r="H82" i="218"/>
  <c r="G82" i="218"/>
  <c r="O81" i="218"/>
  <c r="N81" i="218"/>
  <c r="M81" i="218"/>
  <c r="K81" i="218"/>
  <c r="J81" i="218"/>
  <c r="H81" i="218"/>
  <c r="G81" i="218"/>
  <c r="O80" i="218"/>
  <c r="N80" i="218"/>
  <c r="M80" i="218"/>
  <c r="K80" i="218"/>
  <c r="J80" i="218"/>
  <c r="H80" i="218"/>
  <c r="G80" i="218"/>
  <c r="O79" i="218"/>
  <c r="N79" i="218"/>
  <c r="M79" i="218"/>
  <c r="K79" i="218"/>
  <c r="J79" i="218"/>
  <c r="H79" i="218"/>
  <c r="G79" i="218"/>
  <c r="O78" i="218"/>
  <c r="N78" i="218"/>
  <c r="M78" i="218"/>
  <c r="K78" i="218"/>
  <c r="J78" i="218"/>
  <c r="H78" i="218"/>
  <c r="G78" i="218"/>
  <c r="O77" i="218"/>
  <c r="N77" i="218"/>
  <c r="M77" i="218"/>
  <c r="K77" i="218"/>
  <c r="J77" i="218"/>
  <c r="H77" i="218"/>
  <c r="G77" i="218"/>
  <c r="O76" i="218"/>
  <c r="N76" i="218"/>
  <c r="M76" i="218"/>
  <c r="K76" i="218"/>
  <c r="J76" i="218"/>
  <c r="H76" i="218"/>
  <c r="G76" i="218"/>
  <c r="O75" i="218"/>
  <c r="N75" i="218"/>
  <c r="M75" i="218"/>
  <c r="K75" i="218"/>
  <c r="J75" i="218"/>
  <c r="H75" i="218"/>
  <c r="G75" i="218"/>
  <c r="O74" i="218"/>
  <c r="N74" i="218"/>
  <c r="M74" i="218"/>
  <c r="K74" i="218"/>
  <c r="J74" i="218"/>
  <c r="H74" i="218"/>
  <c r="G74" i="218"/>
  <c r="O73" i="218"/>
  <c r="N73" i="218"/>
  <c r="M73" i="218"/>
  <c r="K73" i="218"/>
  <c r="J73" i="218"/>
  <c r="H73" i="218"/>
  <c r="G73" i="218"/>
  <c r="O72" i="218"/>
  <c r="N72" i="218"/>
  <c r="M72" i="218"/>
  <c r="K72" i="218"/>
  <c r="J72" i="218"/>
  <c r="H72" i="218"/>
  <c r="G72" i="218"/>
  <c r="O71" i="218"/>
  <c r="N71" i="218"/>
  <c r="M71" i="218"/>
  <c r="K71" i="218"/>
  <c r="J71" i="218"/>
  <c r="H71" i="218"/>
  <c r="G71" i="218"/>
  <c r="O70" i="218"/>
  <c r="N70" i="218"/>
  <c r="M70" i="218"/>
  <c r="K70" i="218"/>
  <c r="J70" i="218"/>
  <c r="H70" i="218"/>
  <c r="G70" i="218"/>
  <c r="O69" i="218"/>
  <c r="N69" i="218"/>
  <c r="M69" i="218"/>
  <c r="K69" i="218"/>
  <c r="J69" i="218"/>
  <c r="H69" i="218"/>
  <c r="G69" i="218"/>
  <c r="O68" i="218"/>
  <c r="N68" i="218"/>
  <c r="M68" i="218"/>
  <c r="K68" i="218"/>
  <c r="J68" i="218"/>
  <c r="H68" i="218"/>
  <c r="G68" i="218"/>
  <c r="O67" i="218"/>
  <c r="N67" i="218"/>
  <c r="M67" i="218"/>
  <c r="K67" i="218"/>
  <c r="J67" i="218"/>
  <c r="H67" i="218"/>
  <c r="G67" i="218"/>
  <c r="O66" i="218"/>
  <c r="N66" i="218"/>
  <c r="M66" i="218"/>
  <c r="K66" i="218"/>
  <c r="J66" i="218"/>
  <c r="H66" i="218"/>
  <c r="G66" i="218"/>
  <c r="O65" i="218"/>
  <c r="N65" i="218"/>
  <c r="M65" i="218"/>
  <c r="K65" i="218"/>
  <c r="J65" i="218"/>
  <c r="H65" i="218"/>
  <c r="G65" i="218"/>
  <c r="O64" i="218"/>
  <c r="N64" i="218"/>
  <c r="M64" i="218"/>
  <c r="K64" i="218"/>
  <c r="J64" i="218"/>
  <c r="H64" i="218"/>
  <c r="G64" i="218"/>
  <c r="O63" i="218"/>
  <c r="N63" i="218"/>
  <c r="M63" i="218"/>
  <c r="K63" i="218"/>
  <c r="J63" i="218"/>
  <c r="H63" i="218"/>
  <c r="G63" i="218"/>
  <c r="O62" i="218"/>
  <c r="N62" i="218"/>
  <c r="M62" i="218"/>
  <c r="K62" i="218"/>
  <c r="J62" i="218"/>
  <c r="H62" i="218"/>
  <c r="G62" i="218"/>
  <c r="O61" i="218"/>
  <c r="N61" i="218"/>
  <c r="M61" i="218"/>
  <c r="K61" i="218"/>
  <c r="J61" i="218"/>
  <c r="H61" i="218"/>
  <c r="G61" i="218"/>
  <c r="O60" i="218"/>
  <c r="N60" i="218"/>
  <c r="M60" i="218"/>
  <c r="K60" i="218"/>
  <c r="J60" i="218"/>
  <c r="H60" i="218"/>
  <c r="G60" i="218"/>
  <c r="O59" i="218"/>
  <c r="N59" i="218"/>
  <c r="M59" i="218"/>
  <c r="K59" i="218"/>
  <c r="J59" i="218"/>
  <c r="H59" i="218"/>
  <c r="G59" i="218"/>
  <c r="O58" i="218"/>
  <c r="N58" i="218"/>
  <c r="M58" i="218"/>
  <c r="K58" i="218"/>
  <c r="J58" i="218"/>
  <c r="H58" i="218"/>
  <c r="G58" i="218"/>
  <c r="O57" i="218"/>
  <c r="N57" i="218"/>
  <c r="M57" i="218"/>
  <c r="K57" i="218"/>
  <c r="J57" i="218"/>
  <c r="H57" i="218"/>
  <c r="G57" i="218"/>
  <c r="O56" i="218"/>
  <c r="N56" i="218"/>
  <c r="M56" i="218"/>
  <c r="K56" i="218"/>
  <c r="J56" i="218"/>
  <c r="H56" i="218"/>
  <c r="G56" i="218"/>
  <c r="O55" i="218"/>
  <c r="N55" i="218"/>
  <c r="M55" i="218"/>
  <c r="K55" i="218"/>
  <c r="J55" i="218"/>
  <c r="H55" i="218"/>
  <c r="G55" i="218"/>
  <c r="O54" i="218"/>
  <c r="N54" i="218"/>
  <c r="M54" i="218"/>
  <c r="K54" i="218"/>
  <c r="J54" i="218"/>
  <c r="H54" i="218"/>
  <c r="G54" i="218"/>
  <c r="O53" i="218"/>
  <c r="N53" i="218"/>
  <c r="M53" i="218"/>
  <c r="K53" i="218"/>
  <c r="J53" i="218"/>
  <c r="H53" i="218"/>
  <c r="G53" i="218"/>
  <c r="O52" i="218"/>
  <c r="N52" i="218"/>
  <c r="M52" i="218"/>
  <c r="K52" i="218"/>
  <c r="J52" i="218"/>
  <c r="H52" i="218"/>
  <c r="G52" i="218"/>
  <c r="O51" i="218"/>
  <c r="N51" i="218"/>
  <c r="M51" i="218"/>
  <c r="K51" i="218"/>
  <c r="J51" i="218"/>
  <c r="H51" i="218"/>
  <c r="G51" i="218"/>
  <c r="O50" i="218"/>
  <c r="N50" i="218"/>
  <c r="M50" i="218"/>
  <c r="K50" i="218"/>
  <c r="J50" i="218"/>
  <c r="H50" i="218"/>
  <c r="G50" i="218"/>
  <c r="O49" i="218"/>
  <c r="N49" i="218"/>
  <c r="M49" i="218"/>
  <c r="K49" i="218"/>
  <c r="J49" i="218"/>
  <c r="H49" i="218"/>
  <c r="G49" i="218"/>
  <c r="O48" i="218"/>
  <c r="N48" i="218"/>
  <c r="M48" i="218"/>
  <c r="K48" i="218"/>
  <c r="J48" i="218"/>
  <c r="H48" i="218"/>
  <c r="G48" i="218"/>
  <c r="O47" i="218"/>
  <c r="N47" i="218"/>
  <c r="M47" i="218"/>
  <c r="K47" i="218"/>
  <c r="J47" i="218"/>
  <c r="H47" i="218"/>
  <c r="G47" i="218"/>
  <c r="O46" i="218"/>
  <c r="N46" i="218"/>
  <c r="M46" i="218"/>
  <c r="K46" i="218"/>
  <c r="J46" i="218"/>
  <c r="H46" i="218"/>
  <c r="G46" i="218"/>
  <c r="O45" i="218"/>
  <c r="N45" i="218"/>
  <c r="M45" i="218"/>
  <c r="K45" i="218"/>
  <c r="J45" i="218"/>
  <c r="H45" i="218"/>
  <c r="G45" i="218"/>
  <c r="O44" i="218"/>
  <c r="N44" i="218"/>
  <c r="M44" i="218"/>
  <c r="K44" i="218"/>
  <c r="J44" i="218"/>
  <c r="H44" i="218"/>
  <c r="G44" i="218"/>
  <c r="O43" i="218"/>
  <c r="N43" i="218"/>
  <c r="M43" i="218"/>
  <c r="K43" i="218"/>
  <c r="J43" i="218"/>
  <c r="H43" i="218"/>
  <c r="G43" i="218"/>
  <c r="O42" i="218"/>
  <c r="N42" i="218"/>
  <c r="M42" i="218"/>
  <c r="K42" i="218"/>
  <c r="J42" i="218"/>
  <c r="H42" i="218"/>
  <c r="G42" i="218"/>
  <c r="O41" i="218"/>
  <c r="N41" i="218"/>
  <c r="M41" i="218"/>
  <c r="K41" i="218"/>
  <c r="J41" i="218"/>
  <c r="H41" i="218"/>
  <c r="G41" i="218"/>
  <c r="O40" i="218"/>
  <c r="N40" i="218"/>
  <c r="M40" i="218"/>
  <c r="K40" i="218"/>
  <c r="J40" i="218"/>
  <c r="H40" i="218"/>
  <c r="G40" i="218"/>
  <c r="O39" i="218"/>
  <c r="N39" i="218"/>
  <c r="M39" i="218"/>
  <c r="K39" i="218"/>
  <c r="J39" i="218"/>
  <c r="H39" i="218"/>
  <c r="G39" i="218"/>
  <c r="O38" i="218"/>
  <c r="N38" i="218"/>
  <c r="M38" i="218"/>
  <c r="K38" i="218"/>
  <c r="J38" i="218"/>
  <c r="H38" i="218"/>
  <c r="G38" i="218"/>
  <c r="O37" i="218"/>
  <c r="N37" i="218"/>
  <c r="M37" i="218"/>
  <c r="K37" i="218"/>
  <c r="J37" i="218"/>
  <c r="H37" i="218"/>
  <c r="G37" i="218"/>
  <c r="O36" i="218"/>
  <c r="N36" i="218"/>
  <c r="M36" i="218"/>
  <c r="K36" i="218"/>
  <c r="J36" i="218"/>
  <c r="H36" i="218"/>
  <c r="G36" i="218"/>
  <c r="O35" i="218"/>
  <c r="N35" i="218"/>
  <c r="M35" i="218"/>
  <c r="K35" i="218"/>
  <c r="J35" i="218"/>
  <c r="H35" i="218"/>
  <c r="G35" i="218"/>
  <c r="O34" i="218"/>
  <c r="N34" i="218"/>
  <c r="M34" i="218"/>
  <c r="K34" i="218"/>
  <c r="J34" i="218"/>
  <c r="H34" i="218"/>
  <c r="G34" i="218"/>
  <c r="O33" i="218"/>
  <c r="N33" i="218"/>
  <c r="M33" i="218"/>
  <c r="K33" i="218"/>
  <c r="J33" i="218"/>
  <c r="H33" i="218"/>
  <c r="G33" i="218"/>
  <c r="O32" i="218"/>
  <c r="N32" i="218"/>
  <c r="M32" i="218"/>
  <c r="K32" i="218"/>
  <c r="J32" i="218"/>
  <c r="H32" i="218"/>
  <c r="G32" i="218"/>
  <c r="O31" i="218"/>
  <c r="N31" i="218"/>
  <c r="M31" i="218"/>
  <c r="K31" i="218"/>
  <c r="J31" i="218"/>
  <c r="H31" i="218"/>
  <c r="G31" i="218"/>
  <c r="O30" i="218"/>
  <c r="N30" i="218"/>
  <c r="M30" i="218"/>
  <c r="K30" i="218"/>
  <c r="J30" i="218"/>
  <c r="H30" i="218"/>
  <c r="G30" i="218"/>
  <c r="O29" i="218"/>
  <c r="N29" i="218"/>
  <c r="M29" i="218"/>
  <c r="K29" i="218"/>
  <c r="J29" i="218"/>
  <c r="H29" i="218"/>
  <c r="G29" i="218"/>
  <c r="O28" i="218"/>
  <c r="N28" i="218"/>
  <c r="M28" i="218"/>
  <c r="K28" i="218"/>
  <c r="J28" i="218"/>
  <c r="H28" i="218"/>
  <c r="G28" i="218"/>
  <c r="O27" i="218"/>
  <c r="N27" i="218"/>
  <c r="M27" i="218"/>
  <c r="K27" i="218"/>
  <c r="J27" i="218"/>
  <c r="H27" i="218"/>
  <c r="G27" i="218"/>
  <c r="O26" i="218"/>
  <c r="N26" i="218"/>
  <c r="M26" i="218"/>
  <c r="K26" i="218"/>
  <c r="J26" i="218"/>
  <c r="H26" i="218"/>
  <c r="G26" i="218"/>
  <c r="O25" i="218"/>
  <c r="N25" i="218"/>
  <c r="M25" i="218"/>
  <c r="K25" i="218"/>
  <c r="J25" i="218"/>
  <c r="H25" i="218"/>
  <c r="G25" i="218"/>
  <c r="O24" i="218"/>
  <c r="N24" i="218"/>
  <c r="M24" i="218"/>
  <c r="K24" i="218"/>
  <c r="J24" i="218"/>
  <c r="H24" i="218"/>
  <c r="G24" i="218"/>
  <c r="O23" i="218"/>
  <c r="N23" i="218"/>
  <c r="M23" i="218"/>
  <c r="K23" i="218"/>
  <c r="J23" i="218"/>
  <c r="H23" i="218"/>
  <c r="G23" i="218"/>
  <c r="O22" i="218"/>
  <c r="N22" i="218"/>
  <c r="M22" i="218"/>
  <c r="K22" i="218"/>
  <c r="J22" i="218"/>
  <c r="H22" i="218"/>
  <c r="G22" i="218"/>
  <c r="O21" i="218"/>
  <c r="N21" i="218"/>
  <c r="M21" i="218"/>
  <c r="K21" i="218"/>
  <c r="J21" i="218"/>
  <c r="H21" i="218"/>
  <c r="G21" i="218"/>
  <c r="O20" i="218"/>
  <c r="N20" i="218"/>
  <c r="M20" i="218"/>
  <c r="K20" i="218"/>
  <c r="J20" i="218"/>
  <c r="H20" i="218"/>
  <c r="G20" i="218"/>
  <c r="O19" i="218"/>
  <c r="N19" i="218"/>
  <c r="M19" i="218"/>
  <c r="K19" i="218"/>
  <c r="J19" i="218"/>
  <c r="H19" i="218"/>
  <c r="G19" i="218"/>
  <c r="O18" i="218"/>
  <c r="N18" i="218"/>
  <c r="M18" i="218"/>
  <c r="K18" i="218"/>
  <c r="J18" i="218"/>
  <c r="H18" i="218"/>
  <c r="G18" i="218"/>
  <c r="O17" i="218"/>
  <c r="N17" i="218"/>
  <c r="M17" i="218"/>
  <c r="K17" i="218"/>
  <c r="J17" i="218"/>
  <c r="H17" i="218"/>
  <c r="G17" i="218"/>
  <c r="O16" i="218"/>
  <c r="N16" i="218"/>
  <c r="M16" i="218"/>
  <c r="K16" i="218"/>
  <c r="J16" i="218"/>
  <c r="H16" i="218"/>
  <c r="G16" i="218"/>
  <c r="O15" i="218"/>
  <c r="N15" i="218"/>
  <c r="M15" i="218"/>
  <c r="K15" i="218"/>
  <c r="J15" i="218"/>
  <c r="H15" i="218"/>
  <c r="G15" i="218"/>
  <c r="O14" i="218"/>
  <c r="N14" i="218"/>
  <c r="M14" i="218"/>
  <c r="K14" i="218"/>
  <c r="J14" i="218"/>
  <c r="H14" i="218"/>
  <c r="G14" i="218"/>
  <c r="O13" i="218"/>
  <c r="N13" i="218"/>
  <c r="M13" i="218"/>
  <c r="K13" i="218"/>
  <c r="J13" i="218"/>
  <c r="H13" i="218"/>
  <c r="G13" i="218"/>
  <c r="O12" i="218"/>
  <c r="N12" i="218"/>
  <c r="M12" i="218"/>
  <c r="K12" i="218"/>
  <c r="J12" i="218"/>
  <c r="H12" i="218"/>
  <c r="G12" i="218"/>
  <c r="O11" i="218"/>
  <c r="N11" i="218"/>
  <c r="M11" i="218"/>
  <c r="K11" i="218"/>
  <c r="J11" i="218"/>
  <c r="H11" i="218"/>
  <c r="G11" i="218"/>
  <c r="B11" i="218"/>
  <c r="B12" i="218" s="1"/>
  <c r="B13" i="218" s="1"/>
  <c r="B14" i="218" s="1"/>
  <c r="B15" i="218" s="1"/>
  <c r="B16" i="218" s="1"/>
  <c r="B17" i="218" s="1"/>
  <c r="B18" i="218" s="1"/>
  <c r="B19" i="218" s="1"/>
  <c r="B20" i="218" s="1"/>
  <c r="B21" i="218" s="1"/>
  <c r="B22" i="218" s="1"/>
  <c r="B23" i="218" s="1"/>
  <c r="B24" i="218" s="1"/>
  <c r="B25" i="218" s="1"/>
  <c r="B26" i="218" s="1"/>
  <c r="B27" i="218" s="1"/>
  <c r="B28" i="218" s="1"/>
  <c r="B29" i="218" s="1"/>
  <c r="B30" i="218" s="1"/>
  <c r="B31" i="218" s="1"/>
  <c r="B32" i="218" s="1"/>
  <c r="B33" i="218" s="1"/>
  <c r="B34" i="218" s="1"/>
  <c r="B35" i="218" s="1"/>
  <c r="B36" i="218" s="1"/>
  <c r="B37" i="218" s="1"/>
  <c r="B38" i="218" s="1"/>
  <c r="B39" i="218" s="1"/>
  <c r="B40" i="218" s="1"/>
  <c r="B41" i="218" s="1"/>
  <c r="B42" i="218" s="1"/>
  <c r="B43" i="218" s="1"/>
  <c r="B44" i="218" s="1"/>
  <c r="B45" i="218" s="1"/>
  <c r="B46" i="218" s="1"/>
  <c r="B47" i="218" s="1"/>
  <c r="B48" i="218" s="1"/>
  <c r="B49" i="218" s="1"/>
  <c r="B50" i="218" s="1"/>
  <c r="B51" i="218" s="1"/>
  <c r="B52" i="218" s="1"/>
  <c r="B53" i="218" s="1"/>
  <c r="B54" i="218" s="1"/>
  <c r="B55" i="218" s="1"/>
  <c r="B56" i="218" s="1"/>
  <c r="B57" i="218" s="1"/>
  <c r="B58" i="218" s="1"/>
  <c r="B59" i="218" s="1"/>
  <c r="B60" i="218" s="1"/>
  <c r="B61" i="218" s="1"/>
  <c r="B62" i="218" s="1"/>
  <c r="B63" i="218" s="1"/>
  <c r="B64" i="218" s="1"/>
  <c r="B65" i="218" s="1"/>
  <c r="B66" i="218" s="1"/>
  <c r="B67" i="218" s="1"/>
  <c r="B68" i="218" s="1"/>
  <c r="B69" i="218" s="1"/>
  <c r="B70" i="218" s="1"/>
  <c r="B71" i="218" s="1"/>
  <c r="B72" i="218" s="1"/>
  <c r="B73" i="218" s="1"/>
  <c r="B74" i="218" s="1"/>
  <c r="B75" i="218" s="1"/>
  <c r="B76" i="218" s="1"/>
  <c r="B77" i="218" s="1"/>
  <c r="B78" i="218" s="1"/>
  <c r="B79" i="218" s="1"/>
  <c r="B80" i="218" s="1"/>
  <c r="B81" i="218" s="1"/>
  <c r="B82" i="218" s="1"/>
  <c r="B83" i="218" s="1"/>
  <c r="B84" i="218" s="1"/>
  <c r="B85" i="218" s="1"/>
  <c r="B86" i="218" s="1"/>
  <c r="B87" i="218" s="1"/>
  <c r="B88" i="218" s="1"/>
  <c r="B89" i="218" s="1"/>
  <c r="B90" i="218" s="1"/>
  <c r="B91" i="218" s="1"/>
  <c r="B92" i="218" s="1"/>
  <c r="B93" i="218" s="1"/>
  <c r="B94" i="218" s="1"/>
  <c r="B95" i="218" s="1"/>
  <c r="B96" i="218" s="1"/>
  <c r="B97" i="218" s="1"/>
  <c r="B98" i="218" s="1"/>
  <c r="B99" i="218" s="1"/>
  <c r="B100" i="218" s="1"/>
  <c r="B101" i="218" s="1"/>
  <c r="B102" i="218" s="1"/>
  <c r="B103" i="218" s="1"/>
  <c r="B104" i="218" s="1"/>
  <c r="B105" i="218" s="1"/>
  <c r="B106" i="218" s="1"/>
  <c r="B107" i="218" s="1"/>
  <c r="B108" i="218" s="1"/>
  <c r="B109" i="218" s="1"/>
  <c r="B110" i="218" s="1"/>
  <c r="B111" i="218" s="1"/>
  <c r="B112" i="218" s="1"/>
  <c r="B113" i="218" s="1"/>
  <c r="B114" i="218" s="1"/>
  <c r="B115" i="218" s="1"/>
  <c r="B116" i="218" s="1"/>
  <c r="B117" i="218" s="1"/>
  <c r="B118" i="218" s="1"/>
  <c r="B119" i="218" s="1"/>
  <c r="B120" i="218" s="1"/>
  <c r="B121" i="218" s="1"/>
  <c r="B122" i="218" s="1"/>
  <c r="B123" i="218" s="1"/>
  <c r="B124" i="218" s="1"/>
  <c r="B125" i="218" s="1"/>
  <c r="B126" i="218" s="1"/>
  <c r="B127" i="218" s="1"/>
  <c r="B128" i="218" s="1"/>
  <c r="B129" i="218" s="1"/>
  <c r="B130" i="218" s="1"/>
  <c r="B131" i="218" s="1"/>
  <c r="B132" i="218" s="1"/>
  <c r="B133" i="218" s="1"/>
  <c r="B134" i="218" s="1"/>
  <c r="B135" i="218" s="1"/>
  <c r="B136" i="218" s="1"/>
  <c r="B137" i="218" s="1"/>
  <c r="B138" i="218" s="1"/>
  <c r="B139" i="218" s="1"/>
  <c r="B140" i="218" s="1"/>
  <c r="B141" i="218" s="1"/>
  <c r="B142" i="218" s="1"/>
  <c r="B143" i="218" s="1"/>
  <c r="B144" i="218" s="1"/>
  <c r="B145" i="218" s="1"/>
  <c r="B146" i="218" s="1"/>
  <c r="B147" i="218" s="1"/>
  <c r="B148" i="218" s="1"/>
  <c r="B149" i="218" s="1"/>
  <c r="B150" i="218" s="1"/>
  <c r="B151" i="218" s="1"/>
  <c r="B152" i="218" s="1"/>
  <c r="B153" i="218" s="1"/>
  <c r="B154" i="218" s="1"/>
  <c r="B155" i="218" s="1"/>
  <c r="B156" i="218" s="1"/>
  <c r="B157" i="218" s="1"/>
  <c r="B158" i="218" s="1"/>
  <c r="B159" i="218" s="1"/>
  <c r="B160" i="218" s="1"/>
  <c r="B161" i="218" s="1"/>
  <c r="B162" i="218" s="1"/>
  <c r="B163" i="218" s="1"/>
  <c r="B164" i="218" s="1"/>
  <c r="B165" i="218" s="1"/>
  <c r="B166" i="218" s="1"/>
  <c r="B167" i="218" s="1"/>
  <c r="B168" i="218" s="1"/>
  <c r="B169" i="218" s="1"/>
  <c r="B170" i="218" s="1"/>
  <c r="B171" i="218" s="1"/>
  <c r="B172" i="218" s="1"/>
  <c r="B173" i="218" s="1"/>
  <c r="B174" i="218" s="1"/>
  <c r="B175" i="218" s="1"/>
  <c r="B176" i="218" s="1"/>
  <c r="B177" i="218" s="1"/>
  <c r="B178" i="218" s="1"/>
  <c r="B179" i="218" s="1"/>
  <c r="B180" i="218" s="1"/>
  <c r="B181" i="218" s="1"/>
  <c r="B182" i="218" s="1"/>
  <c r="B183" i="218" s="1"/>
  <c r="B184" i="218" s="1"/>
  <c r="B185" i="218" s="1"/>
  <c r="B186" i="218" s="1"/>
  <c r="B187" i="218" s="1"/>
  <c r="B188" i="218" s="1"/>
  <c r="B189" i="218" s="1"/>
  <c r="B190" i="218" s="1"/>
  <c r="B191" i="218" s="1"/>
  <c r="B192" i="218" s="1"/>
  <c r="B193" i="218" s="1"/>
  <c r="B194" i="218" s="1"/>
  <c r="B195" i="218" s="1"/>
  <c r="B196" i="218" s="1"/>
  <c r="B197" i="218" s="1"/>
  <c r="B198" i="218" s="1"/>
  <c r="B199" i="218" s="1"/>
  <c r="B200" i="218" s="1"/>
  <c r="B201" i="218" s="1"/>
  <c r="B202" i="218" s="1"/>
  <c r="B203" i="218" s="1"/>
  <c r="B204" i="218" s="1"/>
  <c r="B205" i="218" s="1"/>
  <c r="B206" i="218" s="1"/>
  <c r="B207" i="218" s="1"/>
  <c r="B208" i="218" s="1"/>
  <c r="B209" i="218" s="1"/>
  <c r="B210" i="218" s="1"/>
  <c r="B211" i="218" s="1"/>
  <c r="B212" i="218" s="1"/>
  <c r="B213" i="218" s="1"/>
  <c r="B214" i="218" s="1"/>
  <c r="B215" i="218" s="1"/>
  <c r="B216" i="218" s="1"/>
  <c r="B217" i="218" s="1"/>
  <c r="B218" i="218" s="1"/>
  <c r="B219" i="218" s="1"/>
  <c r="B220" i="218" s="1"/>
  <c r="B221" i="218" s="1"/>
  <c r="B222" i="218" s="1"/>
  <c r="B223" i="218" s="1"/>
  <c r="B224" i="218" s="1"/>
  <c r="B225" i="218" s="1"/>
  <c r="B226" i="218" s="1"/>
  <c r="B227" i="218" s="1"/>
  <c r="B228" i="218" s="1"/>
  <c r="B229" i="218" s="1"/>
  <c r="B230" i="218" s="1"/>
  <c r="B231" i="218" s="1"/>
  <c r="B232" i="218" s="1"/>
  <c r="B233" i="218" s="1"/>
  <c r="B234" i="218" s="1"/>
  <c r="B235" i="218" s="1"/>
  <c r="B236" i="218" s="1"/>
  <c r="B237" i="218" s="1"/>
  <c r="B238" i="218" s="1"/>
  <c r="B239" i="218" s="1"/>
  <c r="B240" i="218" s="1"/>
  <c r="B241" i="218" s="1"/>
  <c r="B242" i="218" s="1"/>
  <c r="B243" i="218" s="1"/>
  <c r="B244" i="218" s="1"/>
  <c r="B245" i="218" s="1"/>
  <c r="B246" i="218" s="1"/>
  <c r="B247" i="218" s="1"/>
  <c r="B248" i="218" s="1"/>
  <c r="B249" i="218" s="1"/>
  <c r="B250" i="218" s="1"/>
  <c r="B251" i="218" s="1"/>
  <c r="B252" i="218" s="1"/>
  <c r="B253" i="218" s="1"/>
  <c r="B254" i="218" s="1"/>
  <c r="B255" i="218" s="1"/>
  <c r="B256" i="218" s="1"/>
  <c r="B257" i="218" s="1"/>
  <c r="B258" i="218" s="1"/>
  <c r="B259" i="218" s="1"/>
  <c r="B260" i="218" s="1"/>
  <c r="B261" i="218" s="1"/>
  <c r="B262" i="218" s="1"/>
  <c r="B263" i="218" s="1"/>
  <c r="B264" i="218" s="1"/>
  <c r="B265" i="218" s="1"/>
  <c r="B266" i="218" s="1"/>
  <c r="B267" i="218" s="1"/>
  <c r="B268" i="218" s="1"/>
  <c r="B269" i="218" s="1"/>
  <c r="B270" i="218" s="1"/>
  <c r="B271" i="218" s="1"/>
  <c r="B272" i="218" s="1"/>
  <c r="B273" i="218" s="1"/>
  <c r="B274" i="218" s="1"/>
  <c r="B275" i="218" s="1"/>
  <c r="B276" i="218" s="1"/>
  <c r="B277" i="218" s="1"/>
  <c r="B278" i="218" s="1"/>
  <c r="B279" i="218" s="1"/>
  <c r="B280" i="218" s="1"/>
  <c r="B281" i="218" s="1"/>
  <c r="B282" i="218" s="1"/>
  <c r="B283" i="218" s="1"/>
  <c r="B284" i="218" s="1"/>
  <c r="B285" i="218" s="1"/>
  <c r="B286" i="218" s="1"/>
  <c r="B287" i="218" s="1"/>
  <c r="B288" i="218" s="1"/>
  <c r="B289" i="218" s="1"/>
  <c r="B290" i="218" s="1"/>
  <c r="B291" i="218" s="1"/>
  <c r="B292" i="218" s="1"/>
  <c r="B293" i="218" s="1"/>
  <c r="B294" i="218" s="1"/>
  <c r="B295" i="218" s="1"/>
  <c r="B296" i="218" s="1"/>
  <c r="B297" i="218" s="1"/>
  <c r="B298" i="218" s="1"/>
  <c r="B299" i="218" s="1"/>
  <c r="B300" i="218" s="1"/>
  <c r="B301" i="218" s="1"/>
  <c r="B302" i="218" s="1"/>
  <c r="B303" i="218" s="1"/>
  <c r="B304" i="218" s="1"/>
  <c r="B305" i="218" s="1"/>
  <c r="B306" i="218" s="1"/>
  <c r="B307" i="218" s="1"/>
  <c r="B308" i="218" s="1"/>
  <c r="B309" i="218" s="1"/>
  <c r="B310" i="218" s="1"/>
  <c r="N10" i="218"/>
  <c r="O10" i="218" s="1"/>
  <c r="M10" i="218"/>
  <c r="K10" i="218"/>
  <c r="J10" i="218"/>
  <c r="G10" i="218"/>
  <c r="H10" i="218" s="1"/>
  <c r="H311" i="218" s="1"/>
  <c r="B7" i="218"/>
  <c r="B6" i="218"/>
  <c r="O311" i="218" l="1"/>
  <c r="O6" i="218"/>
  <c r="I313" i="218"/>
  <c r="I6" i="218" s="1"/>
  <c r="I4" i="218"/>
  <c r="I314" i="218" l="1"/>
  <c r="I7" i="218" s="1"/>
  <c r="O7" i="218"/>
  <c r="K11" i="153" l="1"/>
  <c r="D3" i="153" l="1"/>
  <c r="AS3" i="120"/>
  <c r="AS4" i="120"/>
  <c r="AQ38" i="210"/>
  <c r="AQ27" i="210"/>
  <c r="AQ16" i="210"/>
  <c r="AQ5" i="210"/>
  <c r="H20" i="4"/>
  <c r="E20" i="4"/>
  <c r="E19" i="4"/>
  <c r="E5" i="211"/>
  <c r="E5" i="215" s="1"/>
  <c r="E5" i="216" l="1"/>
  <c r="E5" i="213"/>
  <c r="E5" i="214"/>
  <c r="D215" i="153"/>
  <c r="D214" i="153"/>
  <c r="D213" i="153"/>
  <c r="K4" i="153" s="1"/>
  <c r="Q6" i="9"/>
  <c r="K4" i="120"/>
  <c r="J4" i="130" s="1"/>
  <c r="AA27" i="9"/>
  <c r="AA26" i="9"/>
  <c r="AA25" i="9"/>
  <c r="AA24" i="9"/>
  <c r="AA23" i="9"/>
  <c r="AA22" i="9"/>
  <c r="AA21" i="9"/>
  <c r="AA20" i="9"/>
  <c r="AA19" i="9"/>
  <c r="AA18" i="9"/>
  <c r="AA17" i="9"/>
  <c r="AA16" i="9"/>
  <c r="AA15" i="9"/>
  <c r="AA14" i="9"/>
  <c r="AA13" i="9"/>
  <c r="AA12" i="9"/>
  <c r="AA11" i="9"/>
  <c r="AA10" i="9"/>
  <c r="AA9" i="9"/>
  <c r="AA8" i="9"/>
  <c r="AA7" i="9"/>
  <c r="AA6" i="9"/>
  <c r="AA5" i="9"/>
  <c r="AA4" i="9"/>
  <c r="AA3" i="9"/>
  <c r="I32" i="94"/>
  <c r="K32" i="94"/>
  <c r="L32" i="94"/>
  <c r="M32" i="94"/>
  <c r="N32" i="94"/>
  <c r="O32" i="94"/>
  <c r="P32" i="94"/>
  <c r="Q32" i="94"/>
  <c r="R32" i="94"/>
  <c r="S32" i="94"/>
  <c r="T32" i="94"/>
  <c r="U32" i="94"/>
  <c r="V32" i="94"/>
  <c r="W32" i="94"/>
  <c r="X32" i="94"/>
  <c r="J31" i="94"/>
  <c r="H32" i="94"/>
  <c r="J32" i="35"/>
  <c r="J31" i="35" s="1"/>
  <c r="K32" i="35"/>
  <c r="L32" i="35"/>
  <c r="M32" i="35"/>
  <c r="N32" i="35"/>
  <c r="O32" i="35"/>
  <c r="P32" i="35"/>
  <c r="Q32" i="35"/>
  <c r="R32" i="35"/>
  <c r="S32" i="35"/>
  <c r="T32" i="35"/>
  <c r="U32" i="35"/>
  <c r="V32" i="35"/>
  <c r="W32" i="35"/>
  <c r="X32" i="35"/>
  <c r="AB14" i="183"/>
  <c r="AB12" i="183"/>
  <c r="D66" i="209"/>
  <c r="AW20" i="209"/>
  <c r="D66" i="208"/>
  <c r="AW20" i="208"/>
  <c r="D66" i="207"/>
  <c r="AW20" i="207"/>
  <c r="D66" i="206"/>
  <c r="AW20" i="206"/>
  <c r="V31" i="94" l="1"/>
  <c r="S31" i="94"/>
  <c r="P31" i="94"/>
  <c r="M31" i="94"/>
  <c r="V31" i="35"/>
  <c r="S31" i="35"/>
  <c r="P31" i="35"/>
  <c r="M31" i="35"/>
  <c r="D217" i="153"/>
  <c r="I4" i="153" s="1"/>
  <c r="J4" i="133"/>
  <c r="J4" i="131"/>
  <c r="J4" i="124"/>
  <c r="J4" i="123"/>
  <c r="J4" i="125"/>
  <c r="J4" i="132"/>
  <c r="J4" i="122"/>
  <c r="J4" i="139"/>
  <c r="J4" i="126"/>
  <c r="J4" i="134"/>
  <c r="J4" i="127"/>
  <c r="J4" i="135"/>
  <c r="J4" i="128"/>
  <c r="J4" i="136"/>
  <c r="J4" i="121"/>
  <c r="J4" i="129"/>
  <c r="J4" i="137"/>
  <c r="J4" i="138"/>
  <c r="BA37" i="96"/>
  <c r="I11" i="11"/>
  <c r="O121" i="282" s="1"/>
  <c r="O126" i="282" s="1"/>
  <c r="BC13" i="141"/>
  <c r="X14" i="141" s="1"/>
  <c r="J20" i="4"/>
  <c r="M8" i="94"/>
  <c r="E21" i="189"/>
  <c r="E20" i="189"/>
  <c r="E19" i="189"/>
  <c r="E18" i="189"/>
  <c r="E17" i="189"/>
  <c r="E16" i="189"/>
  <c r="E15" i="189"/>
  <c r="E14" i="189"/>
  <c r="E13" i="189"/>
  <c r="E12" i="189"/>
  <c r="E11" i="189"/>
  <c r="E10" i="189"/>
  <c r="D21" i="189"/>
  <c r="D20" i="189"/>
  <c r="D19" i="189"/>
  <c r="D18" i="189"/>
  <c r="D17" i="189"/>
  <c r="D16" i="189"/>
  <c r="D15" i="189"/>
  <c r="D14" i="189"/>
  <c r="D13" i="189"/>
  <c r="D12" i="189"/>
  <c r="D11" i="189"/>
  <c r="D10" i="189"/>
  <c r="P8" i="94"/>
  <c r="S8" i="94"/>
  <c r="V8" i="94"/>
  <c r="J8" i="94"/>
  <c r="G8" i="94"/>
  <c r="AB13" i="183"/>
  <c r="D57" i="165"/>
  <c r="A56" i="165"/>
  <c r="A55" i="165"/>
  <c r="A54" i="165"/>
  <c r="A53" i="165"/>
  <c r="A52" i="165"/>
  <c r="A51" i="165"/>
  <c r="A50" i="165"/>
  <c r="A49" i="165"/>
  <c r="A48" i="165"/>
  <c r="A47" i="165"/>
  <c r="A46" i="165"/>
  <c r="A45" i="165"/>
  <c r="A44" i="165"/>
  <c r="A43" i="165"/>
  <c r="A42" i="165"/>
  <c r="A41" i="165"/>
  <c r="A40" i="165"/>
  <c r="A39" i="165"/>
  <c r="A38" i="165"/>
  <c r="A37" i="165"/>
  <c r="A36" i="165"/>
  <c r="A35" i="165"/>
  <c r="A34" i="165"/>
  <c r="A33" i="165"/>
  <c r="A32" i="165"/>
  <c r="A31" i="165"/>
  <c r="A30" i="165"/>
  <c r="A29" i="165"/>
  <c r="A28" i="165"/>
  <c r="A27" i="165"/>
  <c r="A26" i="165"/>
  <c r="A25" i="165"/>
  <c r="A24" i="165"/>
  <c r="A23" i="165"/>
  <c r="A22" i="165"/>
  <c r="A21" i="165"/>
  <c r="A20" i="165"/>
  <c r="A19" i="165"/>
  <c r="A18" i="165"/>
  <c r="A17" i="165"/>
  <c r="A16" i="165"/>
  <c r="A15" i="165"/>
  <c r="A14" i="165"/>
  <c r="A13" i="165"/>
  <c r="A12" i="165"/>
  <c r="A11" i="165"/>
  <c r="A10" i="165"/>
  <c r="A9" i="165"/>
  <c r="A8" i="165"/>
  <c r="BA45" i="158"/>
  <c r="AQ11" i="158" s="1"/>
  <c r="O117" i="282" s="1"/>
  <c r="AP45" i="158"/>
  <c r="AQ9" i="158" s="1"/>
  <c r="O177" i="282" s="1"/>
  <c r="AF45" i="158"/>
  <c r="AQ7" i="158" s="1"/>
  <c r="O50" i="282" s="1"/>
  <c r="E44" i="158"/>
  <c r="E43" i="158"/>
  <c r="E42" i="158"/>
  <c r="E41" i="158"/>
  <c r="E40" i="158"/>
  <c r="E39" i="158"/>
  <c r="E38" i="158"/>
  <c r="E37" i="158"/>
  <c r="E36" i="158"/>
  <c r="E35" i="158"/>
  <c r="E34" i="158"/>
  <c r="E33" i="158"/>
  <c r="E32" i="158"/>
  <c r="E31" i="158"/>
  <c r="E30" i="158"/>
  <c r="E29" i="158"/>
  <c r="E28" i="158"/>
  <c r="E27" i="158"/>
  <c r="E26" i="158"/>
  <c r="E25" i="158"/>
  <c r="E24" i="158"/>
  <c r="E23" i="158"/>
  <c r="E22" i="158"/>
  <c r="E21" i="158"/>
  <c r="E20" i="158"/>
  <c r="E19" i="158"/>
  <c r="E18" i="158"/>
  <c r="E17" i="158"/>
  <c r="E16" i="158"/>
  <c r="J209" i="153"/>
  <c r="I209" i="153"/>
  <c r="I7" i="153" s="1"/>
  <c r="H209" i="153"/>
  <c r="G209" i="153"/>
  <c r="C209" i="153"/>
  <c r="D4" i="153" s="1"/>
  <c r="K208" i="153"/>
  <c r="K47" i="153"/>
  <c r="K46" i="153"/>
  <c r="K45" i="153"/>
  <c r="K44" i="153"/>
  <c r="K43" i="153"/>
  <c r="K42" i="153"/>
  <c r="K41" i="153"/>
  <c r="K40" i="153"/>
  <c r="K39" i="153"/>
  <c r="K38" i="153"/>
  <c r="K37" i="153"/>
  <c r="K36" i="153"/>
  <c r="K35" i="153"/>
  <c r="K34" i="153"/>
  <c r="K33" i="153"/>
  <c r="K32" i="153"/>
  <c r="K31" i="153"/>
  <c r="K30" i="153"/>
  <c r="K29" i="153"/>
  <c r="K28" i="153"/>
  <c r="K27" i="153"/>
  <c r="K26" i="153"/>
  <c r="K25" i="153"/>
  <c r="K24" i="153"/>
  <c r="K23" i="153"/>
  <c r="K22" i="153"/>
  <c r="K21" i="153"/>
  <c r="K20" i="153"/>
  <c r="K19" i="153"/>
  <c r="K18" i="153"/>
  <c r="K17" i="153"/>
  <c r="K16" i="153"/>
  <c r="K15" i="153"/>
  <c r="K14" i="153"/>
  <c r="K13" i="153"/>
  <c r="K12" i="153"/>
  <c r="K10" i="153"/>
  <c r="K9" i="153"/>
  <c r="E6" i="187"/>
  <c r="E28" i="187" s="1"/>
  <c r="B17" i="141" s="1"/>
  <c r="H10" i="189" s="1"/>
  <c r="F21" i="189"/>
  <c r="R21" i="189" s="1"/>
  <c r="F20" i="189"/>
  <c r="R20" i="189" s="1"/>
  <c r="F19" i="189"/>
  <c r="R19" i="189" s="1"/>
  <c r="F18" i="189"/>
  <c r="R18" i="189" s="1"/>
  <c r="F17" i="189"/>
  <c r="R17" i="189" s="1"/>
  <c r="F16" i="189"/>
  <c r="R16" i="189" s="1"/>
  <c r="F15" i="189"/>
  <c r="R15" i="189" s="1"/>
  <c r="F14" i="189"/>
  <c r="R14" i="189" s="1"/>
  <c r="F13" i="189"/>
  <c r="R13" i="189" s="1"/>
  <c r="F12" i="189"/>
  <c r="R12" i="189" s="1"/>
  <c r="F11" i="189"/>
  <c r="R11" i="189" s="1"/>
  <c r="G10" i="189"/>
  <c r="F10" i="189"/>
  <c r="R10" i="189" s="1"/>
  <c r="R5" i="189"/>
  <c r="D5" i="189"/>
  <c r="W30" i="94"/>
  <c r="W31" i="94" s="1"/>
  <c r="K21" i="189" s="1"/>
  <c r="T30" i="94"/>
  <c r="Q30" i="94"/>
  <c r="N30" i="94"/>
  <c r="N31" i="94" s="1"/>
  <c r="K30" i="94"/>
  <c r="H30" i="94"/>
  <c r="H31" i="94" s="1"/>
  <c r="F29" i="94"/>
  <c r="E29" i="94"/>
  <c r="F28" i="94"/>
  <c r="E28" i="94"/>
  <c r="F27" i="94"/>
  <c r="E27" i="94"/>
  <c r="F26" i="94"/>
  <c r="E26" i="94"/>
  <c r="F25" i="94"/>
  <c r="E25" i="94"/>
  <c r="F24" i="94"/>
  <c r="E24" i="94"/>
  <c r="F23" i="94"/>
  <c r="E23" i="94"/>
  <c r="F22" i="94"/>
  <c r="E22" i="94"/>
  <c r="F21" i="94"/>
  <c r="E21" i="94"/>
  <c r="F20" i="94"/>
  <c r="E20" i="94"/>
  <c r="F19" i="94"/>
  <c r="E19" i="94"/>
  <c r="F18" i="94"/>
  <c r="E18" i="94"/>
  <c r="F17" i="94"/>
  <c r="E17" i="94"/>
  <c r="F16" i="94"/>
  <c r="E16" i="94"/>
  <c r="F15" i="94"/>
  <c r="E15" i="94"/>
  <c r="F14" i="94"/>
  <c r="E14" i="94"/>
  <c r="F13" i="94"/>
  <c r="E13" i="94"/>
  <c r="F12" i="94"/>
  <c r="E12" i="94"/>
  <c r="F11" i="94"/>
  <c r="E11" i="94"/>
  <c r="F10" i="94"/>
  <c r="E10" i="94"/>
  <c r="W30" i="35"/>
  <c r="W31" i="35" s="1"/>
  <c r="T30" i="35"/>
  <c r="T31" i="35" s="1"/>
  <c r="Q30" i="35"/>
  <c r="Q31" i="35" s="1"/>
  <c r="N30" i="35"/>
  <c r="K30" i="35"/>
  <c r="H30" i="35"/>
  <c r="F29" i="35"/>
  <c r="E29" i="35"/>
  <c r="F28" i="35"/>
  <c r="E28" i="35"/>
  <c r="F27" i="35"/>
  <c r="E27" i="35"/>
  <c r="F26" i="35"/>
  <c r="E26" i="35"/>
  <c r="F25" i="35"/>
  <c r="E25" i="35"/>
  <c r="F24" i="35"/>
  <c r="E24" i="35"/>
  <c r="F23" i="35"/>
  <c r="E23" i="35"/>
  <c r="F22" i="35"/>
  <c r="E22" i="35"/>
  <c r="F21" i="35"/>
  <c r="E21" i="35"/>
  <c r="F20" i="35"/>
  <c r="E20" i="35"/>
  <c r="F19" i="35"/>
  <c r="E19" i="35"/>
  <c r="F18" i="35"/>
  <c r="E18" i="35"/>
  <c r="F17" i="35"/>
  <c r="E17" i="35"/>
  <c r="F16" i="35"/>
  <c r="E16" i="35"/>
  <c r="F15" i="35"/>
  <c r="E15" i="35"/>
  <c r="F14" i="35"/>
  <c r="E14" i="35"/>
  <c r="F13" i="35"/>
  <c r="E13" i="35"/>
  <c r="F12" i="35"/>
  <c r="E12" i="35"/>
  <c r="F11" i="35"/>
  <c r="E11" i="35"/>
  <c r="F10" i="35"/>
  <c r="E10" i="35"/>
  <c r="V8" i="35"/>
  <c r="S8" i="35"/>
  <c r="P8" i="35"/>
  <c r="M8" i="35"/>
  <c r="J8" i="35"/>
  <c r="G8" i="35"/>
  <c r="T15" i="139"/>
  <c r="AU12" i="139"/>
  <c r="AR12" i="139"/>
  <c r="AU11" i="139"/>
  <c r="AR11" i="139"/>
  <c r="AU10" i="139"/>
  <c r="AR10" i="139"/>
  <c r="AU9" i="139"/>
  <c r="AR9" i="139"/>
  <c r="AU8" i="139"/>
  <c r="AR8" i="139"/>
  <c r="AU7" i="139"/>
  <c r="AR7" i="139"/>
  <c r="AU6" i="139"/>
  <c r="AR6" i="139"/>
  <c r="AU5" i="139"/>
  <c r="AR5" i="139"/>
  <c r="AU4" i="139"/>
  <c r="AR4" i="139"/>
  <c r="AU3" i="139"/>
  <c r="AR3" i="139"/>
  <c r="T15" i="138"/>
  <c r="AU12" i="138"/>
  <c r="AR12" i="138"/>
  <c r="AU11" i="138"/>
  <c r="AR11" i="138"/>
  <c r="AU10" i="138"/>
  <c r="AR10" i="138"/>
  <c r="AU9" i="138"/>
  <c r="AR9" i="138"/>
  <c r="AU8" i="138"/>
  <c r="AR8" i="138"/>
  <c r="AU7" i="138"/>
  <c r="AR7" i="138"/>
  <c r="AU6" i="138"/>
  <c r="AR6" i="138"/>
  <c r="AU5" i="138"/>
  <c r="AR5" i="138"/>
  <c r="AU4" i="138"/>
  <c r="AR4" i="138"/>
  <c r="AU3" i="138"/>
  <c r="AR3" i="138"/>
  <c r="T15" i="137"/>
  <c r="AU12" i="137"/>
  <c r="AR12" i="137"/>
  <c r="AU11" i="137"/>
  <c r="AR11" i="137"/>
  <c r="AU10" i="137"/>
  <c r="AR10" i="137"/>
  <c r="AU9" i="137"/>
  <c r="AR9" i="137"/>
  <c r="AU8" i="137"/>
  <c r="AR8" i="137"/>
  <c r="AU7" i="137"/>
  <c r="AR7" i="137"/>
  <c r="AU6" i="137"/>
  <c r="AR6" i="137"/>
  <c r="AU5" i="137"/>
  <c r="AR5" i="137"/>
  <c r="AU4" i="137"/>
  <c r="AR4" i="137"/>
  <c r="AU3" i="137"/>
  <c r="AR3" i="137"/>
  <c r="T15" i="136"/>
  <c r="AU12" i="136"/>
  <c r="AR12" i="136"/>
  <c r="AU11" i="136"/>
  <c r="AR11" i="136"/>
  <c r="AU10" i="136"/>
  <c r="AR10" i="136"/>
  <c r="AU9" i="136"/>
  <c r="AR9" i="136"/>
  <c r="AU8" i="136"/>
  <c r="AR8" i="136"/>
  <c r="AU7" i="136"/>
  <c r="AR7" i="136"/>
  <c r="AU6" i="136"/>
  <c r="AR6" i="136"/>
  <c r="AU5" i="136"/>
  <c r="AR5" i="136"/>
  <c r="AU4" i="136"/>
  <c r="AR4" i="136"/>
  <c r="AU3" i="136"/>
  <c r="AR3" i="136"/>
  <c r="T15" i="135"/>
  <c r="AU12" i="135"/>
  <c r="AR12" i="135"/>
  <c r="AU11" i="135"/>
  <c r="AR11" i="135"/>
  <c r="AU10" i="135"/>
  <c r="AR10" i="135"/>
  <c r="AU9" i="135"/>
  <c r="AR9" i="135"/>
  <c r="AU8" i="135"/>
  <c r="AR8" i="135"/>
  <c r="AU7" i="135"/>
  <c r="AR7" i="135"/>
  <c r="AU6" i="135"/>
  <c r="AR6" i="135"/>
  <c r="AU5" i="135"/>
  <c r="AR5" i="135"/>
  <c r="AU4" i="135"/>
  <c r="AR4" i="135"/>
  <c r="AU3" i="135"/>
  <c r="AR3" i="135"/>
  <c r="T15" i="134"/>
  <c r="AU12" i="134"/>
  <c r="AR12" i="134"/>
  <c r="AU11" i="134"/>
  <c r="AR11" i="134"/>
  <c r="AU10" i="134"/>
  <c r="AR10" i="134"/>
  <c r="AU9" i="134"/>
  <c r="AR9" i="134"/>
  <c r="AU8" i="134"/>
  <c r="AR8" i="134"/>
  <c r="AU7" i="134"/>
  <c r="AR7" i="134"/>
  <c r="AU6" i="134"/>
  <c r="AR6" i="134"/>
  <c r="AU5" i="134"/>
  <c r="AR5" i="134"/>
  <c r="AU4" i="134"/>
  <c r="AR4" i="134"/>
  <c r="AU3" i="134"/>
  <c r="AR3" i="134"/>
  <c r="T15" i="133"/>
  <c r="AU12" i="133"/>
  <c r="AR12" i="133"/>
  <c r="AU11" i="133"/>
  <c r="AR11" i="133"/>
  <c r="AU10" i="133"/>
  <c r="AR10" i="133"/>
  <c r="AU9" i="133"/>
  <c r="AR9" i="133"/>
  <c r="AU8" i="133"/>
  <c r="AR8" i="133"/>
  <c r="AU7" i="133"/>
  <c r="AR7" i="133"/>
  <c r="AU6" i="133"/>
  <c r="AR6" i="133"/>
  <c r="AU5" i="133"/>
  <c r="AR5" i="133"/>
  <c r="AU4" i="133"/>
  <c r="AR4" i="133"/>
  <c r="AU3" i="133"/>
  <c r="AR3" i="133"/>
  <c r="T15" i="132"/>
  <c r="AU12" i="132"/>
  <c r="AR12" i="132"/>
  <c r="AU11" i="132"/>
  <c r="AR11" i="132"/>
  <c r="AU10" i="132"/>
  <c r="AR10" i="132"/>
  <c r="AU9" i="132"/>
  <c r="AR9" i="132"/>
  <c r="AU8" i="132"/>
  <c r="AR8" i="132"/>
  <c r="AU7" i="132"/>
  <c r="AR7" i="132"/>
  <c r="AU6" i="132"/>
  <c r="AR6" i="132"/>
  <c r="AU5" i="132"/>
  <c r="AR5" i="132"/>
  <c r="AU4" i="132"/>
  <c r="AR4" i="132"/>
  <c r="AU3" i="132"/>
  <c r="AR3" i="132"/>
  <c r="T15" i="131"/>
  <c r="AU12" i="131"/>
  <c r="AR12" i="131"/>
  <c r="AU11" i="131"/>
  <c r="AR11" i="131"/>
  <c r="AU10" i="131"/>
  <c r="AR10" i="131"/>
  <c r="AU9" i="131"/>
  <c r="AR9" i="131"/>
  <c r="AU8" i="131"/>
  <c r="AR8" i="131"/>
  <c r="AU7" i="131"/>
  <c r="AR7" i="131"/>
  <c r="AU6" i="131"/>
  <c r="AR6" i="131"/>
  <c r="AU5" i="131"/>
  <c r="AR5" i="131"/>
  <c r="AU4" i="131"/>
  <c r="AR4" i="131"/>
  <c r="AU3" i="131"/>
  <c r="AR3" i="131"/>
  <c r="T15" i="130"/>
  <c r="AU12" i="130"/>
  <c r="AR12" i="130"/>
  <c r="AU11" i="130"/>
  <c r="AR11" i="130"/>
  <c r="AU10" i="130"/>
  <c r="AR10" i="130"/>
  <c r="AU9" i="130"/>
  <c r="AR9" i="130"/>
  <c r="AU8" i="130"/>
  <c r="AR8" i="130"/>
  <c r="AU7" i="130"/>
  <c r="AR7" i="130"/>
  <c r="AU6" i="130"/>
  <c r="AR6" i="130"/>
  <c r="AU5" i="130"/>
  <c r="AR5" i="130"/>
  <c r="AU4" i="130"/>
  <c r="AR4" i="130"/>
  <c r="AU3" i="130"/>
  <c r="AR3" i="130"/>
  <c r="T15" i="129"/>
  <c r="AU12" i="129"/>
  <c r="AR12" i="129"/>
  <c r="AU11" i="129"/>
  <c r="AR11" i="129"/>
  <c r="AU10" i="129"/>
  <c r="AR10" i="129"/>
  <c r="AU9" i="129"/>
  <c r="AR9" i="129"/>
  <c r="AU8" i="129"/>
  <c r="AR8" i="129"/>
  <c r="AU7" i="129"/>
  <c r="AR7" i="129"/>
  <c r="AU6" i="129"/>
  <c r="AR6" i="129"/>
  <c r="AU5" i="129"/>
  <c r="AR5" i="129"/>
  <c r="AU4" i="129"/>
  <c r="AR4" i="129"/>
  <c r="AU3" i="129"/>
  <c r="AR3" i="129"/>
  <c r="T15" i="128"/>
  <c r="AU12" i="128"/>
  <c r="AR12" i="128"/>
  <c r="AU11" i="128"/>
  <c r="AR11" i="128"/>
  <c r="AU10" i="128"/>
  <c r="AR10" i="128"/>
  <c r="AU9" i="128"/>
  <c r="AR9" i="128"/>
  <c r="AU8" i="128"/>
  <c r="AR8" i="128"/>
  <c r="AU7" i="128"/>
  <c r="AR7" i="128"/>
  <c r="AU6" i="128"/>
  <c r="AR6" i="128"/>
  <c r="AU5" i="128"/>
  <c r="AR5" i="128"/>
  <c r="AU4" i="128"/>
  <c r="AR4" i="128"/>
  <c r="AU3" i="128"/>
  <c r="AR3" i="128"/>
  <c r="T15" i="127"/>
  <c r="AU12" i="127"/>
  <c r="AR12" i="127"/>
  <c r="AU11" i="127"/>
  <c r="AR11" i="127"/>
  <c r="AU10" i="127"/>
  <c r="AR10" i="127"/>
  <c r="AU9" i="127"/>
  <c r="AR9" i="127"/>
  <c r="AU8" i="127"/>
  <c r="AR8" i="127"/>
  <c r="AU7" i="127"/>
  <c r="AR7" i="127"/>
  <c r="AU6" i="127"/>
  <c r="AR6" i="127"/>
  <c r="AU5" i="127"/>
  <c r="AR5" i="127"/>
  <c r="AU4" i="127"/>
  <c r="AR4" i="127"/>
  <c r="AU3" i="127"/>
  <c r="AR3" i="127"/>
  <c r="T15" i="126"/>
  <c r="AU12" i="126"/>
  <c r="AR12" i="126"/>
  <c r="AU11" i="126"/>
  <c r="AR11" i="126"/>
  <c r="AU10" i="126"/>
  <c r="AR10" i="126"/>
  <c r="AU9" i="126"/>
  <c r="AR9" i="126"/>
  <c r="AU8" i="126"/>
  <c r="AR8" i="126"/>
  <c r="AU7" i="126"/>
  <c r="AR7" i="126"/>
  <c r="AU6" i="126"/>
  <c r="AR6" i="126"/>
  <c r="AU5" i="126"/>
  <c r="AR5" i="126"/>
  <c r="AU4" i="126"/>
  <c r="AR4" i="126"/>
  <c r="AU3" i="126"/>
  <c r="AR3" i="126"/>
  <c r="T15" i="125"/>
  <c r="AU12" i="125"/>
  <c r="AR12" i="125"/>
  <c r="AU11" i="125"/>
  <c r="AR11" i="125"/>
  <c r="AU10" i="125"/>
  <c r="AR10" i="125"/>
  <c r="AU9" i="125"/>
  <c r="AR9" i="125"/>
  <c r="AU8" i="125"/>
  <c r="AR8" i="125"/>
  <c r="AU7" i="125"/>
  <c r="AR7" i="125"/>
  <c r="AU6" i="125"/>
  <c r="AR6" i="125"/>
  <c r="AU5" i="125"/>
  <c r="AR5" i="125"/>
  <c r="AU4" i="125"/>
  <c r="AR4" i="125"/>
  <c r="AU3" i="125"/>
  <c r="AR3" i="125"/>
  <c r="T15" i="124"/>
  <c r="AU12" i="124"/>
  <c r="AR12" i="124"/>
  <c r="AU11" i="124"/>
  <c r="AR11" i="124"/>
  <c r="AU10" i="124"/>
  <c r="AR10" i="124"/>
  <c r="AU9" i="124"/>
  <c r="AR9" i="124"/>
  <c r="AU8" i="124"/>
  <c r="AR8" i="124"/>
  <c r="AU7" i="124"/>
  <c r="AR7" i="124"/>
  <c r="AU6" i="124"/>
  <c r="AR6" i="124"/>
  <c r="AU5" i="124"/>
  <c r="AR5" i="124"/>
  <c r="AU4" i="124"/>
  <c r="AR4" i="124"/>
  <c r="AU3" i="124"/>
  <c r="AR3" i="124"/>
  <c r="T15" i="123"/>
  <c r="AU12" i="123"/>
  <c r="AR12" i="123"/>
  <c r="AU11" i="123"/>
  <c r="AR11" i="123"/>
  <c r="AU10" i="123"/>
  <c r="AR10" i="123"/>
  <c r="AU9" i="123"/>
  <c r="AR9" i="123"/>
  <c r="AU8" i="123"/>
  <c r="AR8" i="123"/>
  <c r="AU7" i="123"/>
  <c r="AR7" i="123"/>
  <c r="AU6" i="123"/>
  <c r="AR6" i="123"/>
  <c r="AU5" i="123"/>
  <c r="AR5" i="123"/>
  <c r="AU4" i="123"/>
  <c r="AR4" i="123"/>
  <c r="AU3" i="123"/>
  <c r="AR3" i="123"/>
  <c r="T15" i="122"/>
  <c r="AU12" i="122"/>
  <c r="AR12" i="122"/>
  <c r="AU11" i="122"/>
  <c r="AR11" i="122"/>
  <c r="AU10" i="122"/>
  <c r="AR10" i="122"/>
  <c r="AU9" i="122"/>
  <c r="AR9" i="122"/>
  <c r="AU8" i="122"/>
  <c r="AR8" i="122"/>
  <c r="AU7" i="122"/>
  <c r="AR7" i="122"/>
  <c r="AU6" i="122"/>
  <c r="AR6" i="122"/>
  <c r="AU5" i="122"/>
  <c r="AR5" i="122"/>
  <c r="AU4" i="122"/>
  <c r="AR4" i="122"/>
  <c r="AU3" i="122"/>
  <c r="AR3" i="122"/>
  <c r="T15" i="121"/>
  <c r="AU12" i="121"/>
  <c r="AR12" i="121"/>
  <c r="AU11" i="121"/>
  <c r="AR11" i="121"/>
  <c r="AU10" i="121"/>
  <c r="AR10" i="121"/>
  <c r="AU9" i="121"/>
  <c r="AR9" i="121"/>
  <c r="AU8" i="121"/>
  <c r="AR8" i="121"/>
  <c r="AU7" i="121"/>
  <c r="AR7" i="121"/>
  <c r="AU6" i="121"/>
  <c r="AR6" i="121"/>
  <c r="AU5" i="121"/>
  <c r="AR5" i="121"/>
  <c r="AU4" i="121"/>
  <c r="AR4" i="121"/>
  <c r="AU3" i="121"/>
  <c r="AR3" i="121"/>
  <c r="U15" i="120"/>
  <c r="AV12" i="120"/>
  <c r="AS12" i="120"/>
  <c r="AV11" i="120"/>
  <c r="AS11" i="120"/>
  <c r="AV10" i="120"/>
  <c r="AS10" i="120"/>
  <c r="AV9" i="120"/>
  <c r="AS9" i="120"/>
  <c r="AV8" i="120"/>
  <c r="AS8" i="120"/>
  <c r="AV7" i="120"/>
  <c r="AS7" i="120"/>
  <c r="AV6" i="120"/>
  <c r="AS6" i="120"/>
  <c r="AV5" i="120"/>
  <c r="AS5" i="120"/>
  <c r="AV4" i="120"/>
  <c r="AV3" i="120"/>
  <c r="D66" i="104"/>
  <c r="AW20" i="104"/>
  <c r="W29" i="99"/>
  <c r="V29" i="99"/>
  <c r="U29" i="99"/>
  <c r="T29" i="99"/>
  <c r="S29" i="99"/>
  <c r="R29" i="99"/>
  <c r="Q29" i="99"/>
  <c r="P29" i="99"/>
  <c r="O29" i="99"/>
  <c r="N29" i="99"/>
  <c r="M29" i="99"/>
  <c r="L29" i="99"/>
  <c r="K29" i="99"/>
  <c r="J29" i="99"/>
  <c r="I29" i="99"/>
  <c r="H29" i="99"/>
  <c r="G29" i="99"/>
  <c r="W28" i="99"/>
  <c r="V28" i="99"/>
  <c r="T28" i="99"/>
  <c r="S28" i="99"/>
  <c r="Q28" i="99"/>
  <c r="P28" i="99"/>
  <c r="N28" i="99"/>
  <c r="M28" i="99"/>
  <c r="K28" i="99"/>
  <c r="J28" i="99"/>
  <c r="H28" i="99"/>
  <c r="G28" i="99"/>
  <c r="E27" i="99"/>
  <c r="D27" i="99"/>
  <c r="E26" i="99"/>
  <c r="D26" i="99"/>
  <c r="E25" i="99"/>
  <c r="D25" i="99"/>
  <c r="E24" i="99"/>
  <c r="D24" i="99"/>
  <c r="E23" i="99"/>
  <c r="D23" i="99"/>
  <c r="G29" i="98"/>
  <c r="G28" i="98"/>
  <c r="G27" i="98"/>
  <c r="F27" i="33"/>
  <c r="BA39" i="97"/>
  <c r="BA38" i="97"/>
  <c r="BA37" i="97"/>
  <c r="BA30" i="97"/>
  <c r="BA29" i="97"/>
  <c r="BA28" i="97"/>
  <c r="BA27" i="97"/>
  <c r="BA26" i="97"/>
  <c r="BA25" i="97"/>
  <c r="BA24" i="97"/>
  <c r="BA23" i="97"/>
  <c r="BA22" i="97"/>
  <c r="BA21" i="97"/>
  <c r="BA20" i="97"/>
  <c r="BA19" i="97"/>
  <c r="BA18" i="97"/>
  <c r="BA10" i="97"/>
  <c r="BA29" i="96"/>
  <c r="BA28" i="96"/>
  <c r="BA27" i="96"/>
  <c r="BA26" i="96"/>
  <c r="BA25" i="96"/>
  <c r="BA24" i="96"/>
  <c r="BA23" i="96"/>
  <c r="BA22" i="96"/>
  <c r="BA21" i="96"/>
  <c r="BA20" i="96"/>
  <c r="BA19" i="96"/>
  <c r="BA18" i="96"/>
  <c r="BA10" i="96"/>
  <c r="M14" i="11"/>
  <c r="F29" i="33" l="1"/>
  <c r="K5" i="189" s="1"/>
  <c r="M5" i="189" s="1"/>
  <c r="H7" i="153"/>
  <c r="H31" i="35"/>
  <c r="K10" i="189" s="1"/>
  <c r="N21" i="189"/>
  <c r="N20" i="189"/>
  <c r="T31" i="94"/>
  <c r="K20" i="189" s="1"/>
  <c r="M20" i="189" s="1"/>
  <c r="Q31" i="94"/>
  <c r="K19" i="189" s="1"/>
  <c r="M19" i="189" s="1"/>
  <c r="N18" i="189"/>
  <c r="N17" i="189"/>
  <c r="K31" i="94"/>
  <c r="K17" i="189" s="1"/>
  <c r="M17" i="189" s="1"/>
  <c r="N19" i="189"/>
  <c r="K18" i="189"/>
  <c r="M18" i="189" s="1"/>
  <c r="N16" i="189"/>
  <c r="K16" i="189"/>
  <c r="M16" i="189" s="1"/>
  <c r="N15" i="189"/>
  <c r="K15" i="189"/>
  <c r="M15" i="189" s="1"/>
  <c r="K14" i="189"/>
  <c r="M14" i="189" s="1"/>
  <c r="N14" i="189"/>
  <c r="K13" i="189"/>
  <c r="M13" i="189" s="1"/>
  <c r="N31" i="35"/>
  <c r="K12" i="189" s="1"/>
  <c r="M12" i="189" s="1"/>
  <c r="N12" i="189"/>
  <c r="N11" i="189"/>
  <c r="K31" i="35"/>
  <c r="K11" i="189" s="1"/>
  <c r="M11" i="189" s="1"/>
  <c r="BA30" i="96"/>
  <c r="BA38" i="96" s="1"/>
  <c r="BA39" i="96" s="1"/>
  <c r="L5" i="189" s="1"/>
  <c r="M21" i="189"/>
  <c r="M10" i="189" l="1"/>
  <c r="N10" i="189"/>
  <c r="F7" i="153"/>
  <c r="G7" i="153"/>
  <c r="J7" i="153"/>
  <c r="O12" i="189"/>
  <c r="P12" i="189" s="1"/>
  <c r="S12" i="189" s="1"/>
  <c r="V12" i="189" s="1"/>
  <c r="O20" i="189"/>
  <c r="P20" i="189" s="1"/>
  <c r="S20" i="189" s="1"/>
  <c r="V20" i="189" s="1"/>
  <c r="O19" i="189"/>
  <c r="P19" i="189" s="1"/>
  <c r="S19" i="189" s="1"/>
  <c r="V19" i="189" s="1"/>
  <c r="O18" i="189"/>
  <c r="P18" i="189" s="1"/>
  <c r="S18" i="189" s="1"/>
  <c r="V18" i="189" s="1"/>
  <c r="O16" i="189"/>
  <c r="P16" i="189" s="1"/>
  <c r="S16" i="189" s="1"/>
  <c r="V16" i="189" s="1"/>
  <c r="O14" i="189"/>
  <c r="P14" i="189" s="1"/>
  <c r="S14" i="189" s="1"/>
  <c r="V14" i="189" s="1"/>
  <c r="O15" i="189"/>
  <c r="P15" i="189" s="1"/>
  <c r="S15" i="189" s="1"/>
  <c r="V15" i="189" s="1"/>
  <c r="O17" i="189"/>
  <c r="P17" i="189" s="1"/>
  <c r="S17" i="189" s="1"/>
  <c r="V17" i="189" s="1"/>
  <c r="O13" i="189"/>
  <c r="P13" i="189" s="1"/>
  <c r="S13" i="189" s="1"/>
  <c r="V13" i="189" s="1"/>
  <c r="O21" i="189"/>
  <c r="P21" i="189" s="1"/>
  <c r="S21" i="189" s="1"/>
  <c r="V21" i="189" s="1"/>
  <c r="O11" i="189"/>
  <c r="Q11" i="189" s="1"/>
  <c r="T11" i="189" s="1"/>
  <c r="U11" i="189" s="1"/>
  <c r="O10" i="189" l="1"/>
  <c r="Q10" i="189" s="1"/>
  <c r="T10" i="189" s="1"/>
  <c r="U10" i="189" s="1"/>
  <c r="Q20" i="189"/>
  <c r="T20" i="189" s="1"/>
  <c r="U20" i="189" s="1"/>
  <c r="Q12" i="189"/>
  <c r="T12" i="189" s="1"/>
  <c r="U12" i="189" s="1"/>
  <c r="N5" i="189"/>
  <c r="Q14" i="189"/>
  <c r="T14" i="189" s="1"/>
  <c r="U14" i="189" s="1"/>
  <c r="Q16" i="189"/>
  <c r="T16" i="189" s="1"/>
  <c r="U16" i="189" s="1"/>
  <c r="Q21" i="189"/>
  <c r="T21" i="189" s="1"/>
  <c r="U21" i="189" s="1"/>
  <c r="Q19" i="189"/>
  <c r="T19" i="189" s="1"/>
  <c r="U19" i="189" s="1"/>
  <c r="Q18" i="189"/>
  <c r="T18" i="189" s="1"/>
  <c r="U18" i="189" s="1"/>
  <c r="Q15" i="189"/>
  <c r="T15" i="189" s="1"/>
  <c r="U15" i="189" s="1"/>
  <c r="Q17" i="189"/>
  <c r="T17" i="189" s="1"/>
  <c r="U17" i="189" s="1"/>
  <c r="Q13" i="189"/>
  <c r="T13" i="189" s="1"/>
  <c r="U13" i="189" s="1"/>
  <c r="P11" i="189"/>
  <c r="S11" i="189" s="1"/>
  <c r="V11" i="189" s="1"/>
  <c r="O5" i="189" l="1"/>
  <c r="Q5" i="189" s="1"/>
  <c r="T5" i="189" s="1"/>
  <c r="U5" i="189" s="1"/>
  <c r="P10" i="189"/>
  <c r="S10" i="189" s="1"/>
  <c r="P5" i="189" l="1"/>
  <c r="S5" i="189" s="1"/>
  <c r="V5" i="189" s="1"/>
  <c r="U22" i="189"/>
  <c r="V10" i="189"/>
  <c r="V22" i="189" s="1"/>
</calcChain>
</file>

<file path=xl/sharedStrings.xml><?xml version="1.0" encoding="utf-8"?>
<sst xmlns="http://schemas.openxmlformats.org/spreadsheetml/2006/main" count="6406" uniqueCount="880">
  <si>
    <t>Department Information</t>
  </si>
  <si>
    <t xml:space="preserve">Department Name </t>
  </si>
  <si>
    <t>District or Districts Name</t>
  </si>
  <si>
    <t xml:space="preserve">FDID </t>
  </si>
  <si>
    <t xml:space="preserve">Fire Department Tax ID Number </t>
  </si>
  <si>
    <t xml:space="preserve">Fire Department Phone Number </t>
  </si>
  <si>
    <t>Fire Chief</t>
  </si>
  <si>
    <t xml:space="preserve">Name </t>
  </si>
  <si>
    <t xml:space="preserve">Fire Department Mailing Address </t>
  </si>
  <si>
    <t>City</t>
  </si>
  <si>
    <t>Zip</t>
  </si>
  <si>
    <t>State</t>
  </si>
  <si>
    <t>NC</t>
  </si>
  <si>
    <t xml:space="preserve">Phone Work </t>
  </si>
  <si>
    <t>Phone Cell</t>
  </si>
  <si>
    <t>Email Address</t>
  </si>
  <si>
    <t>Name</t>
  </si>
  <si>
    <t xml:space="preserve">Phone Cell </t>
  </si>
  <si>
    <t>(Complete an entry for each jurisdiction served by the department under contract)</t>
  </si>
  <si>
    <t>Fire Marshal</t>
  </si>
  <si>
    <t xml:space="preserve">City </t>
  </si>
  <si>
    <t>County Manager</t>
  </si>
  <si>
    <t>City or Town Manager or Mayor</t>
  </si>
  <si>
    <t>Title</t>
  </si>
  <si>
    <t>Communication Information</t>
  </si>
  <si>
    <t>(Complete an entry for each center that dispatches your department)</t>
  </si>
  <si>
    <t>Name of Communication Center</t>
  </si>
  <si>
    <t>Physical Address</t>
  </si>
  <si>
    <t>Communication Manager Name</t>
  </si>
  <si>
    <t>Fire Station Locations</t>
  </si>
  <si>
    <t xml:space="preserve">Station # </t>
  </si>
  <si>
    <t xml:space="preserve">State </t>
  </si>
  <si>
    <t>Station Size</t>
  </si>
  <si>
    <t>Type of Construction</t>
  </si>
  <si>
    <t>Number of Bays</t>
  </si>
  <si>
    <t>Heated</t>
  </si>
  <si>
    <t>Emergency Power</t>
  </si>
  <si>
    <t>Personnel</t>
  </si>
  <si>
    <t>If yes, documentation of the testing should be available for review</t>
  </si>
  <si>
    <t xml:space="preserve">Number of stories of the tallest building </t>
  </si>
  <si>
    <t>Yes</t>
  </si>
  <si>
    <t>No</t>
  </si>
  <si>
    <t>Frame</t>
  </si>
  <si>
    <t>Brick or Block</t>
  </si>
  <si>
    <t>Metal</t>
  </si>
  <si>
    <t>All Volunteer</t>
  </si>
  <si>
    <t>Combination</t>
  </si>
  <si>
    <t>All Paid</t>
  </si>
  <si>
    <t xml:space="preserve">Services Provided: </t>
  </si>
  <si>
    <t xml:space="preserve">Fire </t>
  </si>
  <si>
    <t>The following items must be available for review at the time of the inspection</t>
  </si>
  <si>
    <t>County Contracts and County Maps</t>
  </si>
  <si>
    <t>County</t>
  </si>
  <si>
    <t>Map Approval Date</t>
  </si>
  <si>
    <t>Date of Contract</t>
  </si>
  <si>
    <t>Municipal Contracts</t>
  </si>
  <si>
    <t>Town or City in which the district provides protection</t>
  </si>
  <si>
    <t>City or Town</t>
  </si>
  <si>
    <t>Governmental Information</t>
  </si>
  <si>
    <t>General Fund</t>
  </si>
  <si>
    <t>Rural Fire Protections Tax</t>
  </si>
  <si>
    <t>Fire Fee</t>
  </si>
  <si>
    <t>Other</t>
  </si>
  <si>
    <t>Tax Rate</t>
  </si>
  <si>
    <t>Automatic Aid</t>
  </si>
  <si>
    <t>General Fire Department Information</t>
  </si>
  <si>
    <t>Demographics</t>
  </si>
  <si>
    <t xml:space="preserve">Communications </t>
  </si>
  <si>
    <t>Method(s) of Alarm Receipt for Members Responding</t>
  </si>
  <si>
    <t xml:space="preserve">Radio Pagers </t>
  </si>
  <si>
    <t xml:space="preserve">Printer / Fax </t>
  </si>
  <si>
    <t xml:space="preserve">Telephone </t>
  </si>
  <si>
    <t>Protective Clothing</t>
  </si>
  <si>
    <t xml:space="preserve">Number of complete sets of turnout gear the department owns </t>
  </si>
  <si>
    <t>Number of Pagers</t>
  </si>
  <si>
    <t>Number of Mobile Radios</t>
  </si>
  <si>
    <t>Number of Portable Radios</t>
  </si>
  <si>
    <t>Outside Siren</t>
  </si>
  <si>
    <t xml:space="preserve">1. Municipal departments must provide documentation that the department is part of the Municipal Government </t>
  </si>
  <si>
    <t>Fire and  Rescue</t>
  </si>
  <si>
    <t>Fire and EMS</t>
  </si>
  <si>
    <r>
      <rPr>
        <sz val="12"/>
        <color indexed="10"/>
        <rFont val="Calibri"/>
        <family val="2"/>
      </rPr>
      <t xml:space="preserve">A complete set of turnout gear must include:  </t>
    </r>
    <r>
      <rPr>
        <b/>
        <sz val="12"/>
        <color indexed="10"/>
        <rFont val="Calibri"/>
        <family val="2"/>
      </rPr>
      <t>Coats, Pants, Helmets, Gloves, Boots, Hood</t>
    </r>
  </si>
  <si>
    <r>
      <t>Board President</t>
    </r>
    <r>
      <rPr>
        <b/>
        <sz val="9"/>
        <color indexed="8"/>
        <rFont val="Calibri"/>
        <family val="2"/>
      </rPr>
      <t xml:space="preserve"> (If Applicable)</t>
    </r>
  </si>
  <si>
    <t>Members Rank</t>
  </si>
  <si>
    <t>Number</t>
  </si>
  <si>
    <t>Chief</t>
  </si>
  <si>
    <t>Deputy Chief</t>
  </si>
  <si>
    <t>Assistant Chief</t>
  </si>
  <si>
    <t>Battalion Chief</t>
  </si>
  <si>
    <t>Captains</t>
  </si>
  <si>
    <t>Lieutenants</t>
  </si>
  <si>
    <t xml:space="preserve">Have roster of department members available for review with names and date of birth </t>
  </si>
  <si>
    <t>Drivers</t>
  </si>
  <si>
    <t>Firefighters</t>
  </si>
  <si>
    <t>Total</t>
  </si>
  <si>
    <t>X</t>
  </si>
  <si>
    <t>Number of Firefighters on Duty</t>
  </si>
  <si>
    <t>Number of Days on Duty</t>
  </si>
  <si>
    <t>=</t>
  </si>
  <si>
    <t>Deduct the following hours</t>
  </si>
  <si>
    <t>Other Time Off</t>
  </si>
  <si>
    <t>Call back time that was not scheduled</t>
  </si>
  <si>
    <t>-</t>
  </si>
  <si>
    <t>Total Hours Deducted</t>
  </si>
  <si>
    <t>Call  #</t>
  </si>
  <si>
    <t xml:space="preserve">Date  </t>
  </si>
  <si>
    <t xml:space="preserve">Time Use 24 Hour Format </t>
  </si>
  <si>
    <t>Number of volunteers or off duty firefighters that responded on this call</t>
  </si>
  <si>
    <r>
      <t xml:space="preserve">List each of your fire departments apparatus below unit #, begin with your engines then ladders or service then tankers. Then record your structure fire responses that took place in the last 12 months fires. These are response where there was actual damage to the structure. Structure fires include NFIRS code numbers 111, 112, 113, 114, 115, 116, 117, 118,120,121, 122,123.List the number of responding firefighting personnel and place an “x” below all the apparatus that responded on first alarm. Do not include personnel who stand by or wait at the station until needed. </t>
    </r>
    <r>
      <rPr>
        <b/>
        <sz val="11"/>
        <color indexed="10"/>
        <rFont val="Calibri"/>
        <family val="2"/>
      </rPr>
      <t>DO NOT INCULDE AUTOMATIC AID RESPONSE ON THIS FORM</t>
    </r>
  </si>
  <si>
    <t>Unit #</t>
  </si>
  <si>
    <t>Total Firefighters</t>
  </si>
  <si>
    <t>Total Calls</t>
  </si>
  <si>
    <t>Average Firefighters</t>
  </si>
  <si>
    <t xml:space="preserve">     Enter your fire dept units here</t>
  </si>
  <si>
    <r>
      <t>List each Automatic Aid Fire Departments that</t>
    </r>
    <r>
      <rPr>
        <b/>
        <u/>
        <sz val="11"/>
        <color indexed="8"/>
        <rFont val="Calibri"/>
        <family val="2"/>
      </rPr>
      <t xml:space="preserve"> </t>
    </r>
    <r>
      <rPr>
        <b/>
        <u/>
        <sz val="11"/>
        <color indexed="60"/>
        <rFont val="Calibri"/>
        <family val="2"/>
      </rPr>
      <t>responded on first alarm that is within 5 road miles of your 5-mile district line</t>
    </r>
    <r>
      <rPr>
        <sz val="11"/>
        <color theme="1"/>
        <rFont val="Calibri"/>
        <family val="2"/>
        <scheme val="minor"/>
      </rPr>
      <t>. List the number of responding firefighting personnel, indicate if personnel were on duty or on call. Do not include any personnel who was on standby at the station only personnel that responded should be listed on this from.</t>
    </r>
  </si>
  <si>
    <t>Auto Aid Dept</t>
  </si>
  <si>
    <t>Units</t>
  </si>
  <si>
    <t>On Call</t>
  </si>
  <si>
    <t>On Duty</t>
  </si>
  <si>
    <t>Sergeants</t>
  </si>
  <si>
    <t>Fire and First Responder</t>
  </si>
  <si>
    <t>Department Membership and On Duty Staffing</t>
  </si>
  <si>
    <t>Non-Firefighter Force</t>
  </si>
  <si>
    <t xml:space="preserve">Total </t>
  </si>
  <si>
    <t>Scheduled On Duty Staffing</t>
  </si>
  <si>
    <t>THIS SECTION CAN BE COMPELTED AT THE TIME OF THE INSPECTION</t>
  </si>
  <si>
    <r>
      <t xml:space="preserve">For </t>
    </r>
    <r>
      <rPr>
        <b/>
        <u/>
        <sz val="11"/>
        <color indexed="10"/>
        <rFont val="Calibri"/>
        <family val="2"/>
      </rPr>
      <t xml:space="preserve">scheduled </t>
    </r>
    <r>
      <rPr>
        <sz val="11"/>
        <color theme="1"/>
        <rFont val="Calibri"/>
        <family val="2"/>
        <scheme val="minor"/>
      </rPr>
      <t xml:space="preserve">on duty personnel have documentation available to show the actual scheduled hours the on-duty staff worked the last 12 months. </t>
    </r>
  </si>
  <si>
    <t>Mon - Fri</t>
  </si>
  <si>
    <t>Days of Week Worked</t>
  </si>
  <si>
    <t>Time Span Worked</t>
  </si>
  <si>
    <t>Total Hours Worked</t>
  </si>
  <si>
    <t>Average Firefighters on Duty</t>
  </si>
  <si>
    <t>Creditable Hours</t>
  </si>
  <si>
    <t>Notes:</t>
  </si>
  <si>
    <t>8:00 am to 5:00 pm</t>
  </si>
  <si>
    <t>Sat &amp; Sun</t>
  </si>
  <si>
    <t>7:00 am to 7:00 pm</t>
  </si>
  <si>
    <t>Mon- Sun</t>
  </si>
  <si>
    <t>8:00 am to 8:00 am</t>
  </si>
  <si>
    <t>Station Radio</t>
  </si>
  <si>
    <t>12:24</t>
  </si>
  <si>
    <t>12:25</t>
  </si>
  <si>
    <t>12:26</t>
  </si>
  <si>
    <t>12:27</t>
  </si>
  <si>
    <t>12:28</t>
  </si>
  <si>
    <t>12:29</t>
  </si>
  <si>
    <t>12:30</t>
  </si>
  <si>
    <t>12:31</t>
  </si>
  <si>
    <t>12:32</t>
  </si>
  <si>
    <t>12:33</t>
  </si>
  <si>
    <t>12:34</t>
  </si>
  <si>
    <t>12:35</t>
  </si>
  <si>
    <t>12:36</t>
  </si>
  <si>
    <t>12:37</t>
  </si>
  <si>
    <t>12:38</t>
  </si>
  <si>
    <t>E-1234</t>
  </si>
  <si>
    <t>E -1235</t>
  </si>
  <si>
    <t>E -1236</t>
  </si>
  <si>
    <t>E -1237</t>
  </si>
  <si>
    <t xml:space="preserve"> L - 1257</t>
  </si>
  <si>
    <t>S - 1245</t>
  </si>
  <si>
    <t>T -1200</t>
  </si>
  <si>
    <t>T - 1201</t>
  </si>
  <si>
    <t>New Hope</t>
  </si>
  <si>
    <t>Westside</t>
  </si>
  <si>
    <t>Eastside</t>
  </si>
  <si>
    <t>Northside</t>
  </si>
  <si>
    <t>Northeast</t>
  </si>
  <si>
    <t>Southeast</t>
  </si>
  <si>
    <t>E 1 T 1</t>
  </si>
  <si>
    <t>E 4 T 4</t>
  </si>
  <si>
    <t xml:space="preserve">E 23 </t>
  </si>
  <si>
    <t>T 44</t>
  </si>
  <si>
    <t>T 15</t>
  </si>
  <si>
    <t>E 55 T 55</t>
  </si>
  <si>
    <t>w</t>
  </si>
  <si>
    <t>Individual Property Fire Suppression</t>
  </si>
  <si>
    <t>Outside Aid Fire Companies</t>
  </si>
  <si>
    <t>Engine Companies</t>
  </si>
  <si>
    <t>Distance from Fire Station to District Line</t>
  </si>
  <si>
    <t>Pump Capacity</t>
  </si>
  <si>
    <t>Feet of 2.5" or Larger Supply Hose</t>
  </si>
  <si>
    <t>Ladder Companies</t>
  </si>
  <si>
    <t>Length of Aerial Ladder or Platform</t>
  </si>
  <si>
    <t>Water System Name</t>
  </si>
  <si>
    <t>Each water system serving your district should have its own sheet filled out. If your district is serviced by a city system, a county system, and has static water points, then you will need to fill out three sheets, as these are three different water systems.</t>
  </si>
  <si>
    <t>Hydrant Information</t>
  </si>
  <si>
    <t xml:space="preserve">Yes </t>
  </si>
  <si>
    <t>Total number of hydrants or water points in your district served by this water system</t>
  </si>
  <si>
    <t>Number of hydrants with two 2 1/2" outlets and one 4 1/2" steamer connection</t>
  </si>
  <si>
    <t>1 year</t>
  </si>
  <si>
    <t>2 year</t>
  </si>
  <si>
    <t>3 year</t>
  </si>
  <si>
    <t>4 year</t>
  </si>
  <si>
    <t>5 year</t>
  </si>
  <si>
    <t>Is there an inspection program conducted by fire department?</t>
  </si>
  <si>
    <t>Is there an inspection program conducted by the water department?</t>
  </si>
  <si>
    <t>Are hydrants flushed during the inspection?</t>
  </si>
  <si>
    <t>Are hydrants pressure tested during the inspection?</t>
  </si>
  <si>
    <t>Is there a 2-hydrant flow test conducted by fire department?</t>
  </si>
  <si>
    <t>Is there a 2-hydrant flow test conducted by the water department?</t>
  </si>
  <si>
    <t>Is a calibrated hydraulic modeling program used for this water system?</t>
  </si>
  <si>
    <t>Hydrant Marking System</t>
  </si>
  <si>
    <t>Is there a hydrant marking system in place?</t>
  </si>
  <si>
    <r>
      <t>Contact Person from the Department for this survey</t>
    </r>
    <r>
      <rPr>
        <b/>
        <sz val="9"/>
        <color indexed="10"/>
        <rFont val="Calibri"/>
        <family val="2"/>
      </rPr>
      <t xml:space="preserve"> (If not the Fire Chief)</t>
    </r>
  </si>
  <si>
    <t xml:space="preserve"> Mailing Address </t>
  </si>
  <si>
    <t xml:space="preserve">Mailing Address </t>
  </si>
  <si>
    <t>6 year</t>
  </si>
  <si>
    <t>7 year</t>
  </si>
  <si>
    <t>8 year</t>
  </si>
  <si>
    <t>9 year</t>
  </si>
  <si>
    <t>10 year</t>
  </si>
  <si>
    <t>Maintenance &amp; Equipment Check Sheets</t>
  </si>
  <si>
    <t>The department shall provide records of apparatus maintenance and equipment inventory check-off sheets, as well as SCBA monthly functional checks, for the previous 12 months of in-service Engines, Tankers, Ladders, and Service Trucks.</t>
  </si>
  <si>
    <t>Pump Test</t>
  </si>
  <si>
    <t>Hose Test</t>
  </si>
  <si>
    <t>Inspection of Hydrants</t>
  </si>
  <si>
    <t>The department shall provide the last 3 years of hydrant inspections. This will include all static water points if applicable.</t>
  </si>
  <si>
    <t>Fire Flow Testing of Hydrants</t>
  </si>
  <si>
    <t>NOTE</t>
  </si>
  <si>
    <t>Any of the above records that are keep electronically can be reviewed electronically by the inspector at the time of the inspection</t>
  </si>
  <si>
    <t>County Contacts</t>
  </si>
  <si>
    <t>City or Town Contacts</t>
  </si>
  <si>
    <t>Communication Info</t>
  </si>
  <si>
    <t>Demographics  and Alarms</t>
  </si>
  <si>
    <t>Apparatus Response Zones</t>
  </si>
  <si>
    <t>Personnel and On Duty Staffing</t>
  </si>
  <si>
    <t>Structure Fire Response</t>
  </si>
  <si>
    <t>Automatic Aid Response</t>
  </si>
  <si>
    <t>Outside Aid of IP's</t>
  </si>
  <si>
    <t>Water System</t>
  </si>
  <si>
    <t>Apparatus Sheets</t>
  </si>
  <si>
    <t>Training Sheets</t>
  </si>
  <si>
    <t>Automatic Aid Departments</t>
  </si>
  <si>
    <t>Community Risk Reduction</t>
  </si>
  <si>
    <t>Forms to Complete</t>
  </si>
  <si>
    <t>Completed</t>
  </si>
  <si>
    <t>Status</t>
  </si>
  <si>
    <t>In progress</t>
  </si>
  <si>
    <t>Not Started</t>
  </si>
  <si>
    <t>N/A</t>
  </si>
  <si>
    <t>Personnel Responsible for Form</t>
  </si>
  <si>
    <t>Fire Station Info</t>
  </si>
  <si>
    <t>Static Water Points **</t>
  </si>
  <si>
    <t>Before you start filling out any form obtained from our website, be sure to do a "SAVE AS" and store the file on your computer.</t>
  </si>
  <si>
    <t>Please read all the highlighted notes on the forms; departments no longer need to provide copies of the records, but you must make them available for review at the time of the inspection.</t>
  </si>
  <si>
    <t>Once you have completed the form, double-check to make sure all the information is correct, and save the file before sending it.</t>
  </si>
  <si>
    <t>If you have any questions about completing the forms, please contact your assigned inspector. Thank you for taking the time to complete these forms.</t>
  </si>
  <si>
    <t>Comb. General / Rural Fire Protection</t>
  </si>
  <si>
    <t>Comb. General / Service District</t>
  </si>
  <si>
    <t>Hrs. on Duty Per Freighter</t>
  </si>
  <si>
    <t>Percentage of calls that 2 engines responded</t>
  </si>
  <si>
    <t>Percentage of calls that a ladder or service responded</t>
  </si>
  <si>
    <t>Notes</t>
  </si>
  <si>
    <t>`</t>
  </si>
  <si>
    <t>Apparatus 1</t>
  </si>
  <si>
    <t>Apparatus &amp; Equipment Sheet</t>
  </si>
  <si>
    <t>Unit Number</t>
  </si>
  <si>
    <t>Unit Type</t>
  </si>
  <si>
    <t>Year Built</t>
  </si>
  <si>
    <t>Apparatus 11</t>
  </si>
  <si>
    <t xml:space="preserve">Department </t>
  </si>
  <si>
    <t>Station Location</t>
  </si>
  <si>
    <t>Apparatus 2</t>
  </si>
  <si>
    <t>Apparatus 12</t>
  </si>
  <si>
    <t>Manufacturer(ex E-One)</t>
  </si>
  <si>
    <t>Make &amp; Model (ex. Freightliner)</t>
  </si>
  <si>
    <t>Apparatus 3</t>
  </si>
  <si>
    <t>Apparatus 13</t>
  </si>
  <si>
    <t>Engine</t>
  </si>
  <si>
    <t xml:space="preserve">Annually </t>
  </si>
  <si>
    <t>2-1/2"</t>
  </si>
  <si>
    <t>Tank Capacity</t>
  </si>
  <si>
    <t>Pump GPM</t>
  </si>
  <si>
    <t xml:space="preserve"> 3 Yrs. of Pump Test  Dates</t>
  </si>
  <si>
    <t>Four Wheel Drive</t>
  </si>
  <si>
    <t>Apparatus 4</t>
  </si>
  <si>
    <t>Apparatus 14</t>
  </si>
  <si>
    <t>Ladder</t>
  </si>
  <si>
    <t>Every 2 Years</t>
  </si>
  <si>
    <t>3"</t>
  </si>
  <si>
    <t>Feet of Supply Hose</t>
  </si>
  <si>
    <t>5"</t>
  </si>
  <si>
    <t>4"</t>
  </si>
  <si>
    <t xml:space="preserve">2.5" </t>
  </si>
  <si>
    <t xml:space="preserve">Amount of 2-1/2" or 2" Attack hose </t>
  </si>
  <si>
    <t>Apparatus 5</t>
  </si>
  <si>
    <t>Apparatus 15</t>
  </si>
  <si>
    <t>Service</t>
  </si>
  <si>
    <t>Every 3 Years</t>
  </si>
  <si>
    <t>Number of 1-1/2" or 1-3/4" or 2" Preconnected Hose Lines</t>
  </si>
  <si>
    <t>Total number of Feet of 1-1/2" or 1-3/4" or 2</t>
  </si>
  <si>
    <t>Apparatus 6</t>
  </si>
  <si>
    <t>Apparatus 16</t>
  </si>
  <si>
    <t>Reserve Engine</t>
  </si>
  <si>
    <t>Every 4 Years</t>
  </si>
  <si>
    <t>Hose Testing</t>
  </si>
  <si>
    <t>Apparatus 7</t>
  </si>
  <si>
    <t>Apparatus 17</t>
  </si>
  <si>
    <t>Reserve Ladder</t>
  </si>
  <si>
    <t>Every 5 Years</t>
  </si>
  <si>
    <t>Attack Hose Tested at what PSI</t>
  </si>
  <si>
    <t>Supply Hose Tested at what PSI</t>
  </si>
  <si>
    <t>Apparatus 8</t>
  </si>
  <si>
    <t>Apparatus 18</t>
  </si>
  <si>
    <t>Reserve Service</t>
  </si>
  <si>
    <t>Aerial Device Testing</t>
  </si>
  <si>
    <t>Apparatus 9</t>
  </si>
  <si>
    <t>Apparatus 19</t>
  </si>
  <si>
    <t>Tanker</t>
  </si>
  <si>
    <t>Aerial Device Type</t>
  </si>
  <si>
    <t>Length of Device</t>
  </si>
  <si>
    <t>ft</t>
  </si>
  <si>
    <t>Non-Destructive Test Intervals</t>
  </si>
  <si>
    <t>Apparatus 10</t>
  </si>
  <si>
    <t>Apparatus 20</t>
  </si>
  <si>
    <t>Brush</t>
  </si>
  <si>
    <t>Platform</t>
  </si>
  <si>
    <t xml:space="preserve">Equipment </t>
  </si>
  <si>
    <t>Equipment List</t>
  </si>
  <si>
    <t>Carried</t>
  </si>
  <si>
    <t>Booster Tank Size (gallons)</t>
  </si>
  <si>
    <t>Pike Pole (Plaster Hook) 3’ or 4’</t>
  </si>
  <si>
    <t>20’ Hard Suction or 15’ Soft Suction Hose</t>
  </si>
  <si>
    <t>Pike Pole (Plaster Hook) 6’ or Longer</t>
  </si>
  <si>
    <t>Elevated Stream Device</t>
  </si>
  <si>
    <t>Radio: Mounted</t>
  </si>
  <si>
    <t>Heavy Stream Device (1000 GPM) -or</t>
  </si>
  <si>
    <t>Radio: Portable</t>
  </si>
  <si>
    <t>Portable Attack Monitor with Solid Bore Tips</t>
  </si>
  <si>
    <t>Ladders: 10’ Attic ladder or larger -or</t>
  </si>
  <si>
    <t>Large Spray Nozzle (1000 GPM)</t>
  </si>
  <si>
    <t>10’ Folding Ladder</t>
  </si>
  <si>
    <r>
      <t>2 ½” Playpipe w/value &amp; 1”, 1 1/8”, 1 ¼” Tips</t>
    </r>
    <r>
      <rPr>
        <sz val="8"/>
        <color indexed="8"/>
        <rFont val="Calibri"/>
        <family val="2"/>
      </rPr>
      <t xml:space="preserve"> -or</t>
    </r>
  </si>
  <si>
    <t>Ladders: 12’ or Longer Roof Ladder</t>
  </si>
  <si>
    <t>Ladders: 14’ Combination Ladder</t>
  </si>
  <si>
    <t>2 ½” Fog Nozzle with Shutoff-or</t>
  </si>
  <si>
    <t>Ladders: 16’ or Longer Roof Ladder</t>
  </si>
  <si>
    <t>1 ¾” Fog Vair-flow Nozzle tip w/2 ½” Adapter</t>
  </si>
  <si>
    <t>Ladders: 24’ Extension Ladder or Longer</t>
  </si>
  <si>
    <t>Portable Attack Monitor with Fog Tip</t>
  </si>
  <si>
    <t>Ladders: 35’ Extension Ladder or Longer</t>
  </si>
  <si>
    <t>1 ½” or 1 ¾” Fog Nozzle with Shutoff</t>
  </si>
  <si>
    <t>Additional 9S Equipment</t>
  </si>
  <si>
    <t>SCBA (30 Minute Minimum)</t>
  </si>
  <si>
    <t>100’ Rope (1/2” Minimum)</t>
  </si>
  <si>
    <t>Extra SCBA Cylinders Carried</t>
  </si>
  <si>
    <t>Axe 1 Flat Head and 1 Pike Head</t>
  </si>
  <si>
    <r>
      <t xml:space="preserve">Salvage Covers </t>
    </r>
    <r>
      <rPr>
        <b/>
        <sz val="11"/>
        <color indexed="8"/>
        <rFont val="Calibri"/>
        <family val="2"/>
      </rPr>
      <t>(Minimum Size 12’ X 14’</t>
    </r>
    <r>
      <rPr>
        <sz val="11"/>
        <color theme="1"/>
        <rFont val="Calibri"/>
        <family val="2"/>
        <scheme val="minor"/>
      </rPr>
      <t xml:space="preserve">) </t>
    </r>
  </si>
  <si>
    <t>Bolt Cutter (14’ or Longer Handles)</t>
  </si>
  <si>
    <r>
      <t xml:space="preserve">Generator or Inverter </t>
    </r>
    <r>
      <rPr>
        <sz val="11"/>
        <color indexed="10"/>
        <rFont val="Calibri"/>
        <family val="2"/>
      </rPr>
      <t xml:space="preserve"> </t>
    </r>
  </si>
  <si>
    <t>KW Rating</t>
  </si>
  <si>
    <t>One Forcible Entry Tool</t>
  </si>
  <si>
    <r>
      <t xml:space="preserve">Portable Floodlight </t>
    </r>
    <r>
      <rPr>
        <sz val="10"/>
        <color indexed="8"/>
        <rFont val="Calibri"/>
        <family val="2"/>
      </rPr>
      <t>(500 Watt or 7500 Lumens)</t>
    </r>
  </si>
  <si>
    <t>First Aid Kit</t>
  </si>
  <si>
    <t>Smoke Ejector or Positive Pressure Fan  or</t>
  </si>
  <si>
    <t>Pike Pole (6’ Minimum Length)</t>
  </si>
  <si>
    <t>Thermal Imaging Device</t>
  </si>
  <si>
    <t>Fire Ext. (Minimum of 20 lbs.) Each Class B-C</t>
  </si>
  <si>
    <t>Circular Saw with Composite Blade -or</t>
  </si>
  <si>
    <t>One 2 ½ Gallon Water Extinguishers</t>
  </si>
  <si>
    <t>Portable Thermal Cutting Unit</t>
  </si>
  <si>
    <t xml:space="preserve">One Traffic Vest For Each Riding Position </t>
  </si>
  <si>
    <t>Hydraulic or Pneumatic Cutting Tool</t>
  </si>
  <si>
    <t>Are Functional Test Being Conducted on All SCBA's at least monthly</t>
  </si>
  <si>
    <t xml:space="preserve"> Cutting Torch or Plasma Cutting Tool</t>
  </si>
  <si>
    <t>K-12 Heavy Duty Rotary Saw -or</t>
  </si>
  <si>
    <t>Chainsaw with Carbide Tip  Chain</t>
  </si>
  <si>
    <t>Electric Rechargeable Handlights</t>
  </si>
  <si>
    <t>2 ½”, 3” or LDH Hose Clamp</t>
  </si>
  <si>
    <t>Hydrant Valve (2 ½”)-or</t>
  </si>
  <si>
    <t>4-Way Valve, LDH Manifold or Trimese</t>
  </si>
  <si>
    <t>Gated Wye (2 ½” x 1 ½” x 1 ½”)</t>
  </si>
  <si>
    <r>
      <t>Manufacturer</t>
    </r>
    <r>
      <rPr>
        <b/>
        <sz val="9"/>
        <color indexed="8"/>
        <rFont val="Calibri"/>
        <family val="2"/>
      </rPr>
      <t>(ex E-One)</t>
    </r>
  </si>
  <si>
    <t>If your fire district receives Automatic Aid on first-alarm dispatch on structure fires, fill out an Automatic Aid Information sheet for each department. If that department has multiple fire stations that respond to your district on first alarm list each of those fire stations.</t>
  </si>
  <si>
    <t>Department Name</t>
  </si>
  <si>
    <t>What is the shortest distance from the nearest Automatic Aid Station to the fire district line in your area?</t>
  </si>
  <si>
    <t>Miles</t>
  </si>
  <si>
    <t>What percentage of your fire district, on a first alarm basis does the Automatic Aid department provide coverage?</t>
  </si>
  <si>
    <t>%</t>
  </si>
  <si>
    <t>List each station for this department and the equipment that response on the first alarm</t>
  </si>
  <si>
    <t>Station No.</t>
  </si>
  <si>
    <t>If you answer NO to the previous question:</t>
  </si>
  <si>
    <r>
      <t xml:space="preserve">Does the Auto Aid dept have common Mobile </t>
    </r>
    <r>
      <rPr>
        <b/>
        <u/>
        <sz val="12"/>
        <color indexed="8"/>
        <rFont val="Calibri"/>
        <family val="2"/>
      </rPr>
      <t>or</t>
    </r>
    <r>
      <rPr>
        <sz val="12"/>
        <color indexed="8"/>
        <rFont val="Calibri"/>
        <family val="2"/>
      </rPr>
      <t xml:space="preserve"> Portable Radios with your department?</t>
    </r>
  </si>
  <si>
    <t>Automatic Aid Training</t>
  </si>
  <si>
    <t>List the last 4 quarterly training sessions your department held with this Automatic Aid department in the last 12 months:</t>
  </si>
  <si>
    <t>Date</t>
  </si>
  <si>
    <t>Type of Training</t>
  </si>
  <si>
    <t>Hours</t>
  </si>
  <si>
    <t>Facilities Training</t>
  </si>
  <si>
    <t>Company Training</t>
  </si>
  <si>
    <t>Officer Training</t>
  </si>
  <si>
    <t>Extra credit can be obtained under officer training if you provide documentation of your Officers Certification.  In order to obtain this credit an officer must have Fire Officer 1 certification.</t>
  </si>
  <si>
    <t>Drivers Training</t>
  </si>
  <si>
    <t>New Driver Training</t>
  </si>
  <si>
    <t xml:space="preserve">If a department has a new driver program, the department should document the hours of new driver training obtained during the last 12 months for each new driver. For maximum credit in this area, each new driver should obtain 60 hours of driver training. </t>
  </si>
  <si>
    <t>Hazardous Material Training</t>
  </si>
  <si>
    <t>Recruit Training</t>
  </si>
  <si>
    <t xml:space="preserve">If a department has a new firefighter recruit program the department should document the hours of new recruit training obtained during the last 12 months for each new firefighter. For maximum credit in this area each new firefighter should obtain 240 hours of firefighters training in 12 months. </t>
  </si>
  <si>
    <t>Training from other departments</t>
  </si>
  <si>
    <t>Training Records</t>
  </si>
  <si>
    <t>Training</t>
  </si>
  <si>
    <t>For training credit, the department must be able to provide documentation of the fire suppression training for each firefighter.</t>
  </si>
  <si>
    <t>Facilities</t>
  </si>
  <si>
    <t>Burn Building</t>
  </si>
  <si>
    <t>Drill Tower</t>
  </si>
  <si>
    <t>If yes how many stories</t>
  </si>
  <si>
    <t>Every 2 years</t>
  </si>
  <si>
    <t>Training Area</t>
  </si>
  <si>
    <t>If yes how many acres</t>
  </si>
  <si>
    <t>Every 3 years</t>
  </si>
  <si>
    <t>Every 4 years</t>
  </si>
  <si>
    <t>If the department does not have a Training Facilities but the firefighters have trained at a facility in the last 12 months, list all the facilities that were used:</t>
  </si>
  <si>
    <t>Every 5 years</t>
  </si>
  <si>
    <t>Officer Certification</t>
  </si>
  <si>
    <t>How many of the departments Officers have their Fire Officer 1 certification.</t>
  </si>
  <si>
    <t>Pre-Fire Planning</t>
  </si>
  <si>
    <t>Percentage of the completed pre-plans of non-residential properties.</t>
  </si>
  <si>
    <t>How often are the pre-plans updated?</t>
  </si>
  <si>
    <t>Operational Considerations</t>
  </si>
  <si>
    <t>Does the department have and utilize Standard Operating Procedures Guidelines?</t>
  </si>
  <si>
    <t>Does the department have and utilize an Incident Management System?</t>
  </si>
  <si>
    <t>Guidelines should include general emergency operations, including response of apparatus, operation of emergency vehicles, safety at emergency incidents, communications, apparatus inspection and maintenance, fire suppression, company operations, automatic operations, training, and personnel response.</t>
  </si>
  <si>
    <t>Fire Department Training</t>
  </si>
  <si>
    <t>Fire Department Name</t>
  </si>
  <si>
    <t>Total Fire Suppression Personnel</t>
  </si>
  <si>
    <t>Number of Officers</t>
  </si>
  <si>
    <t>Certified Officers</t>
  </si>
  <si>
    <t>Areas of Training</t>
  </si>
  <si>
    <t>FPA Credit</t>
  </si>
  <si>
    <t>Column1</t>
  </si>
  <si>
    <t>Firefighters Name</t>
  </si>
  <si>
    <t>Firefighters Rank</t>
  </si>
  <si>
    <r>
      <t xml:space="preserve">Facilities         </t>
    </r>
    <r>
      <rPr>
        <b/>
        <sz val="10"/>
        <color indexed="60"/>
        <rFont val="Calibri"/>
        <family val="2"/>
      </rPr>
      <t>18 Hour Max</t>
    </r>
  </si>
  <si>
    <r>
      <t xml:space="preserve">Company    </t>
    </r>
    <r>
      <rPr>
        <b/>
        <sz val="10"/>
        <color indexed="60"/>
        <rFont val="Calibri"/>
        <family val="2"/>
      </rPr>
      <t>192 Hours Max</t>
    </r>
  </si>
  <si>
    <r>
      <t xml:space="preserve">Officers      </t>
    </r>
    <r>
      <rPr>
        <b/>
        <sz val="10"/>
        <color indexed="60"/>
        <rFont val="Calibri"/>
        <family val="2"/>
      </rPr>
      <t xml:space="preserve"> </t>
    </r>
    <r>
      <rPr>
        <b/>
        <sz val="10"/>
        <color indexed="60"/>
        <rFont val="Calibri"/>
        <family val="2"/>
      </rPr>
      <t>12 Hours Max</t>
    </r>
  </si>
  <si>
    <r>
      <t xml:space="preserve">Drivers       </t>
    </r>
    <r>
      <rPr>
        <b/>
        <sz val="10"/>
        <color indexed="60"/>
        <rFont val="Calibri"/>
        <family val="2"/>
      </rPr>
      <t xml:space="preserve">  </t>
    </r>
    <r>
      <rPr>
        <b/>
        <sz val="10"/>
        <color indexed="60"/>
        <rFont val="Calibri"/>
        <family val="2"/>
      </rPr>
      <t>12 Hours Max</t>
    </r>
  </si>
  <si>
    <r>
      <t xml:space="preserve">Haz-Mat         </t>
    </r>
    <r>
      <rPr>
        <b/>
        <sz val="10"/>
        <color indexed="60"/>
        <rFont val="Calibri"/>
        <family val="2"/>
      </rPr>
      <t xml:space="preserve"> </t>
    </r>
    <r>
      <rPr>
        <b/>
        <sz val="10"/>
        <color indexed="60"/>
        <rFont val="Calibri"/>
        <family val="2"/>
      </rPr>
      <t xml:space="preserve"> 6 Hours Max</t>
    </r>
  </si>
  <si>
    <t>Total Hours</t>
  </si>
  <si>
    <t>Firefighter</t>
  </si>
  <si>
    <t>Firefighter / Driver</t>
  </si>
  <si>
    <t>Officer</t>
  </si>
  <si>
    <t>Officer / Driver</t>
  </si>
  <si>
    <t>Driver</t>
  </si>
  <si>
    <t>Recruit</t>
  </si>
  <si>
    <t>New Driver Operator Training</t>
  </si>
  <si>
    <t>Fire Prevention Code and Enforcement</t>
  </si>
  <si>
    <t>Number of non-residential buildings within your inspection jurisdiction?  If a county is doing inspections for a rural district, they should include all the buildings in the county that they are responsible for inspecting not just the buildings in the district being graded</t>
  </si>
  <si>
    <t>Fire prevention and Code Regulations</t>
  </si>
  <si>
    <t>What fire prevention code is currently adopted by your jurisdiction ?</t>
  </si>
  <si>
    <t>What edition of the adopted code is currently in effect?</t>
  </si>
  <si>
    <t>Fire Prevention Staffing Frequency of Inspections</t>
  </si>
  <si>
    <t>Enter the number of fire prevention inspectors.</t>
  </si>
  <si>
    <t>Fire Prevention Certification and Training</t>
  </si>
  <si>
    <t>Fire Inspection Certification</t>
  </si>
  <si>
    <t>Number of certified fire prevention inspector’s.</t>
  </si>
  <si>
    <t>Fire Prevention Inspector Continuing Education</t>
  </si>
  <si>
    <t>Is there a continuing education program for inspectors?</t>
  </si>
  <si>
    <t>Fire Prevention Programs</t>
  </si>
  <si>
    <t>Plans Review</t>
  </si>
  <si>
    <t>What percentage of new nonresidential construction, including remodeling and additions, receive a plan review of fire prevention and fire suppression features?</t>
  </si>
  <si>
    <t>Certificate of Occupancy Inspections</t>
  </si>
  <si>
    <t xml:space="preserve">What percentage of new residential construction receives a fire prevention inspection prior to issuing the Certificate of Occupancy? </t>
  </si>
  <si>
    <t>What percentage of new non-residential construction receives a fire prevention inspection prior to issuing the Certificate of Occupancy?</t>
  </si>
  <si>
    <t>Quality Assurance Program for Enforcement and Inspection Programs</t>
  </si>
  <si>
    <t>Is there a Quality Assurance Program for fire prevention inspections?</t>
  </si>
  <si>
    <t xml:space="preserve">Of the </t>
  </si>
  <si>
    <t>Code Compliance Follow-up</t>
  </si>
  <si>
    <t>What percentage of initial inspections, with violations, receives follow-up inspections to verify fire prevention code compliance?</t>
  </si>
  <si>
    <t>Inspection of Private Fire Protection Equipment</t>
  </si>
  <si>
    <t>What percentage of private fire protection equipment is inspected on a routine basis and in accordance with the adopted codes?</t>
  </si>
  <si>
    <t>Fire Prevention Ordinances</t>
  </si>
  <si>
    <t>Ordinances or Code Number</t>
  </si>
  <si>
    <t>Enforced</t>
  </si>
  <si>
    <t>Fire Lane(s)</t>
  </si>
  <si>
    <t>Fireworks</t>
  </si>
  <si>
    <t>Hazardous Materials Route</t>
  </si>
  <si>
    <t>Wildland Urban Interface</t>
  </si>
  <si>
    <t>Weeds and Trash</t>
  </si>
  <si>
    <t>BBQ Grills</t>
  </si>
  <si>
    <t>Fire Department Training and Pre-Incident Planning Coordination</t>
  </si>
  <si>
    <t>Is there a defined procedure to share information regarding fire prevention activities with training and pre-incident planning programs?</t>
  </si>
  <si>
    <t>Public Fire Safety Education</t>
  </si>
  <si>
    <t>What is the number of certified fire safety educators?</t>
  </si>
  <si>
    <t>How many of the above Public Fire Safety Education personnel are trained in Methods of Teaching?</t>
  </si>
  <si>
    <t>Fire Safety Education Continuing Education</t>
  </si>
  <si>
    <t>Residential Fire Safety Program</t>
  </si>
  <si>
    <t>How many people did fire department reach with their fire safety educational programs in the last 12 months?</t>
  </si>
  <si>
    <t>To receive credit in this area the department must provide documentation for review of fire education programs that have been offered in the last 12 months.</t>
  </si>
  <si>
    <t>Percentage Reached</t>
  </si>
  <si>
    <t>School Fire Exit Drills</t>
  </si>
  <si>
    <t>Is developmentally appropriate classroom instruction presented on fire safety to all students in early childhood education?</t>
  </si>
  <si>
    <t>Juvenile Fire Setter Intervention</t>
  </si>
  <si>
    <t>What is the average percentage of juveniles over the past three years who were referred for intervention services after being identified as participating in fire-play or fire-setting behavior?</t>
  </si>
  <si>
    <t>Large Loss Potential Occupancies</t>
  </si>
  <si>
    <t>What percentage of high-risk buildings such as high-rise buildings, hospitals, nursing homes, industrial facilities, other large commercial structures, or communities are at risk of wildfire? Does the fire department offer fire safety education programs annually?</t>
  </si>
  <si>
    <t>Fire Investigation</t>
  </si>
  <si>
    <t>Fire Investigation Organization and Staffing</t>
  </si>
  <si>
    <t>Is an agency established within the jurisdiction with responsibility to conduct fire cause investigations?</t>
  </si>
  <si>
    <t>According to the fire department procedures, what percentage of structure fires receive a cause and origin investigation?</t>
  </si>
  <si>
    <t>How many fire investigators are there?</t>
  </si>
  <si>
    <t>Fire Investigators Certification and Training</t>
  </si>
  <si>
    <t xml:space="preserve">How many existing fire investigators are certified as Basic Fire and Arson Investigator or higher following the criteria contained in NFPA 1033, Standard for Professional Qualifications for Fire investigator? </t>
  </si>
  <si>
    <t>Fire Investigators Continuing Education Training</t>
  </si>
  <si>
    <t>Use of the National Fire Incident Reporting System (NFIRS)</t>
  </si>
  <si>
    <t>Does the department participate in the NFIRS program?</t>
  </si>
  <si>
    <t>Code Enforcement, Fire Investigator, FLSE  Training Sheet</t>
  </si>
  <si>
    <t>Agency Name</t>
  </si>
  <si>
    <t xml:space="preserve">Number of Code Enforcement Personnel </t>
  </si>
  <si>
    <t>Average Hours</t>
  </si>
  <si>
    <t xml:space="preserve">Number of Fire Investigators </t>
  </si>
  <si>
    <t>Number of FLS Educators</t>
  </si>
  <si>
    <t>Position</t>
  </si>
  <si>
    <r>
      <t xml:space="preserve">Code Enforcement </t>
    </r>
    <r>
      <rPr>
        <b/>
        <sz val="11"/>
        <color indexed="10"/>
        <rFont val="Calibri"/>
        <family val="2"/>
      </rPr>
      <t xml:space="preserve"> 24 Hours Max</t>
    </r>
  </si>
  <si>
    <r>
      <t xml:space="preserve">FLS Educator         </t>
    </r>
    <r>
      <rPr>
        <b/>
        <sz val="11"/>
        <color indexed="10"/>
        <rFont val="Calibri"/>
        <family val="2"/>
      </rPr>
      <t xml:space="preserve">  10 Hours Max</t>
    </r>
  </si>
  <si>
    <t xml:space="preserve">Code Enforcement </t>
  </si>
  <si>
    <t>Fire Investigator</t>
  </si>
  <si>
    <t>Both Code and Inv</t>
  </si>
  <si>
    <t>All</t>
  </si>
  <si>
    <t>Deployment Analysis Worksheet Instructions</t>
  </si>
  <si>
    <r>
      <t>1. Record</t>
    </r>
    <r>
      <rPr>
        <b/>
        <sz val="20"/>
        <color rgb="FFFF0000"/>
        <rFont val="Calibri"/>
        <family val="2"/>
        <scheme val="minor"/>
      </rPr>
      <t xml:space="preserve"> </t>
    </r>
    <r>
      <rPr>
        <b/>
        <u/>
        <sz val="20"/>
        <color rgb="FFFF0000"/>
        <rFont val="Calibri"/>
        <family val="2"/>
        <scheme val="minor"/>
      </rPr>
      <t>all structure fire responses</t>
    </r>
    <r>
      <rPr>
        <b/>
        <sz val="20"/>
        <color theme="1"/>
        <rFont val="Calibri"/>
        <family val="2"/>
        <scheme val="minor"/>
      </rPr>
      <t xml:space="preserve"> </t>
    </r>
    <r>
      <rPr>
        <sz val="20"/>
        <color theme="1"/>
        <rFont val="Calibri"/>
        <family val="2"/>
        <scheme val="minor"/>
      </rPr>
      <t xml:space="preserve">that took place in the last 12 months </t>
    </r>
    <r>
      <rPr>
        <b/>
        <sz val="20"/>
        <color theme="1"/>
        <rFont val="Calibri"/>
        <family val="2"/>
        <scheme val="minor"/>
      </rPr>
      <t xml:space="preserve"> Do not include</t>
    </r>
    <r>
      <rPr>
        <sz val="20"/>
        <color theme="1"/>
        <rFont val="Calibri"/>
        <family val="2"/>
        <scheme val="minor"/>
      </rPr>
      <t xml:space="preserve"> automatic or mutual aid structure fires in this data. </t>
    </r>
  </si>
  <si>
    <t xml:space="preserve">2. You must enter the Alarm Date, Incident Number, Dispatch Time, and arrival time of the first in engine, second in engine and the first in ladder or service </t>
  </si>
  <si>
    <r>
      <t xml:space="preserve">3. </t>
    </r>
    <r>
      <rPr>
        <b/>
        <sz val="20"/>
        <color rgb="FFFF0000"/>
        <rFont val="Calibri"/>
        <family val="2"/>
        <scheme val="minor"/>
      </rPr>
      <t xml:space="preserve">The time must be in the military time format , Example </t>
    </r>
    <r>
      <rPr>
        <b/>
        <u/>
        <sz val="20"/>
        <color rgb="FFFF0000"/>
        <rFont val="Calibri"/>
        <family val="2"/>
        <scheme val="minor"/>
      </rPr>
      <t>18:30:52</t>
    </r>
  </si>
  <si>
    <t xml:space="preserve">4. If you have an incident and the second in engine or the ladder/service is canceled or told to respond on into the scene non-emergency traffic, the time they are canceled or told to cut back to non emergency traffic this will be the time to use for the arrival time for those units. </t>
  </si>
  <si>
    <t>Deployment Analysis Performance Evaluation</t>
  </si>
  <si>
    <t xml:space="preserve">      Department Name:</t>
  </si>
  <si>
    <t>Alarm Date</t>
  </si>
  <si>
    <t>Incident Number</t>
  </si>
  <si>
    <t xml:space="preserve"> Dispatch Time</t>
  </si>
  <si>
    <t>1st Engine Arrival Time</t>
  </si>
  <si>
    <t>1st Engine On Scene Time</t>
  </si>
  <si>
    <t>Under 320 Seconds</t>
  </si>
  <si>
    <t>2nd Engine Arrival Time</t>
  </si>
  <si>
    <t>2nd Engine On Scene Time</t>
  </si>
  <si>
    <t>Under 560 Seconds</t>
  </si>
  <si>
    <t>Ladder/Service  Arrival Time</t>
  </si>
  <si>
    <t>Ladder Service On Scene Time</t>
  </si>
  <si>
    <t>2nd Eng and Ladder/Service under 560 Seconds</t>
  </si>
  <si>
    <t>On Scene Under 320 Second</t>
  </si>
  <si>
    <t>On Scene Under 560 Second</t>
  </si>
  <si>
    <r>
      <rPr>
        <b/>
        <sz val="14"/>
        <rFont val="Calibri"/>
        <family val="2"/>
      </rPr>
      <t>Engine Equipment Credit</t>
    </r>
  </si>
  <si>
    <r>
      <rPr>
        <b/>
        <sz val="14"/>
        <rFont val="Calibri"/>
        <family val="2"/>
      </rPr>
      <t>Equipment and Hose</t>
    </r>
  </si>
  <si>
    <r>
      <rPr>
        <b/>
        <sz val="11"/>
        <rFont val="Calibri"/>
        <family val="2"/>
      </rPr>
      <t>Needed</t>
    </r>
  </si>
  <si>
    <r>
      <rPr>
        <b/>
        <sz val="11"/>
        <rFont val="Calibri"/>
        <family val="2"/>
      </rPr>
      <t>Points Credit/Unit</t>
    </r>
  </si>
  <si>
    <r>
      <rPr>
        <b/>
        <sz val="11"/>
        <rFont val="Calibri"/>
        <family val="2"/>
      </rPr>
      <t>Total Points</t>
    </r>
  </si>
  <si>
    <r>
      <rPr>
        <b/>
        <sz val="11"/>
        <rFont val="Calibri"/>
        <family val="2"/>
      </rPr>
      <t>Percentage of  Credit</t>
    </r>
  </si>
  <si>
    <r>
      <rPr>
        <b/>
        <sz val="11"/>
        <rFont val="Calibri"/>
        <family val="2"/>
      </rPr>
      <t>Booster tank 300 gal or larger</t>
    </r>
  </si>
  <si>
    <r>
      <rPr>
        <sz val="11"/>
        <rFont val="Calibri"/>
        <family val="2"/>
      </rPr>
      <t>1/10</t>
    </r>
  </si>
  <si>
    <r>
      <rPr>
        <b/>
        <sz val="11"/>
        <rFont val="Calibri"/>
        <family val="2"/>
      </rPr>
      <t>15' soft-suction or 20' hard-suction</t>
    </r>
  </si>
  <si>
    <r>
      <rPr>
        <b/>
        <sz val="11"/>
        <rFont val="Calibri"/>
        <family val="2"/>
      </rPr>
      <t>1½”, 1¾", or 2" hose carried 400’</t>
    </r>
  </si>
  <si>
    <r>
      <rPr>
        <b/>
        <sz val="11"/>
        <rFont val="Calibri"/>
        <family val="2"/>
      </rPr>
      <t>400'</t>
    </r>
  </si>
  <si>
    <r>
      <rPr>
        <sz val="11"/>
        <rFont val="Calibri"/>
        <family val="2"/>
      </rPr>
      <t>3/50</t>
    </r>
  </si>
  <si>
    <r>
      <rPr>
        <b/>
        <sz val="11"/>
        <rFont val="Calibri"/>
        <family val="2"/>
      </rPr>
      <t xml:space="preserve">Master stream appliance (1,000 gpm)
</t>
    </r>
    <r>
      <rPr>
        <sz val="9"/>
        <rFont val="Calibri"/>
        <family val="2"/>
      </rPr>
      <t>Equivalent: Portable attack monitor (1,000 gpm)</t>
    </r>
  </si>
  <si>
    <r>
      <rPr>
        <b/>
        <sz val="11"/>
        <rFont val="Calibri"/>
        <family val="2"/>
      </rPr>
      <t xml:space="preserve">2½" nozzle with shutoff and 1", 1⅛", and 1¼" tips
</t>
    </r>
    <r>
      <rPr>
        <b/>
        <sz val="9"/>
        <rFont val="Calibri"/>
        <family val="2"/>
      </rPr>
      <t>Equivalent: Portable attack monitor with solid bore tips</t>
    </r>
  </si>
  <si>
    <r>
      <rPr>
        <b/>
        <sz val="11"/>
        <rFont val="Calibri"/>
        <family val="2"/>
      </rPr>
      <t xml:space="preserve">2½" combination spray with shutoff
</t>
    </r>
    <r>
      <rPr>
        <sz val="9"/>
        <rFont val="Calibri"/>
        <family val="2"/>
      </rPr>
      <t>Equivalent:1 ¾” combo nozzle with shutoff w/2 ½” adapter 200 gpm combo nozzle with shutoff
Portable attack monitor with fog tip</t>
    </r>
  </si>
  <si>
    <r>
      <rPr>
        <b/>
        <sz val="11"/>
        <rFont val="Calibri"/>
        <family val="2"/>
      </rPr>
      <t>1½" or 1¾" combination spray with shutoff</t>
    </r>
  </si>
  <si>
    <r>
      <rPr>
        <b/>
        <sz val="11"/>
        <rFont val="Calibri"/>
        <family val="2"/>
      </rPr>
      <t>SCBA (30-minute minimum)</t>
    </r>
  </si>
  <si>
    <r>
      <rPr>
        <b/>
        <sz val="11"/>
        <rFont val="Calibri"/>
        <family val="2"/>
      </rPr>
      <t>Extra cylinders (carried)</t>
    </r>
  </si>
  <si>
    <r>
      <rPr>
        <b/>
        <sz val="11"/>
        <rFont val="Calibri"/>
        <family val="2"/>
      </rPr>
      <t xml:space="preserve">Salvage covers (minimum size of 12' x 14')
</t>
    </r>
    <r>
      <rPr>
        <sz val="9"/>
        <rFont val="Calibri"/>
        <family val="2"/>
      </rPr>
      <t xml:space="preserve">Equivalent:12’ X 14’ Canvas
</t>
    </r>
    <r>
      <rPr>
        <sz val="9"/>
        <rFont val="Calibri"/>
        <family val="2"/>
      </rPr>
      <t xml:space="preserve">12X 14 Rip-Stop
</t>
    </r>
    <r>
      <rPr>
        <sz val="9"/>
        <rFont val="Calibri"/>
        <family val="2"/>
      </rPr>
      <t>12 X 18 or Larger canvas or rip-stop</t>
    </r>
  </si>
  <si>
    <r>
      <rPr>
        <b/>
        <sz val="11"/>
        <rFont val="Calibri"/>
        <family val="2"/>
      </rPr>
      <t>Hose clamp</t>
    </r>
  </si>
  <si>
    <r>
      <rPr>
        <b/>
        <sz val="11"/>
        <rFont val="Calibri"/>
        <family val="2"/>
      </rPr>
      <t xml:space="preserve">Hydrant hose gate (2½")
</t>
    </r>
    <r>
      <rPr>
        <sz val="9"/>
        <rFont val="Calibri"/>
        <family val="2"/>
      </rPr>
      <t xml:space="preserve">Equivalent:4-Way valve
</t>
    </r>
    <r>
      <rPr>
        <sz val="9"/>
        <rFont val="Calibri"/>
        <family val="2"/>
      </rPr>
      <t xml:space="preserve">LDH Manifold
</t>
    </r>
    <r>
      <rPr>
        <sz val="9"/>
        <rFont val="Calibri"/>
        <family val="2"/>
      </rPr>
      <t>Trimese</t>
    </r>
  </si>
  <si>
    <r>
      <rPr>
        <b/>
        <sz val="11"/>
        <rFont val="Calibri"/>
        <family val="2"/>
      </rPr>
      <t xml:space="preserve">Gated wye (2½" x 1½" x 1½”)
</t>
    </r>
    <r>
      <rPr>
        <sz val="9"/>
        <rFont val="Calibri"/>
        <family val="2"/>
      </rPr>
      <t xml:space="preserve">Equivalent: Gated wye with 1 ½” reducers
</t>
    </r>
    <r>
      <rPr>
        <sz val="9"/>
        <rFont val="Calibri"/>
        <family val="2"/>
      </rPr>
      <t>Water thief</t>
    </r>
  </si>
  <si>
    <r>
      <rPr>
        <b/>
        <sz val="11"/>
        <rFont val="Calibri"/>
        <family val="2"/>
      </rPr>
      <t>Radio Mounted</t>
    </r>
  </si>
  <si>
    <r>
      <rPr>
        <b/>
        <sz val="11"/>
        <rFont val="Calibri"/>
        <family val="2"/>
      </rPr>
      <t>Radio Portable</t>
    </r>
  </si>
  <si>
    <r>
      <rPr>
        <b/>
        <sz val="11"/>
        <rFont val="Calibri"/>
        <family val="2"/>
      </rPr>
      <t>12' to 16' roof ladder</t>
    </r>
  </si>
  <si>
    <r>
      <rPr>
        <b/>
        <sz val="11"/>
        <rFont val="Calibri"/>
        <family val="2"/>
      </rPr>
      <t>24' extension or larger ladder</t>
    </r>
  </si>
  <si>
    <r>
      <rPr>
        <b/>
        <sz val="11"/>
        <rFont val="Calibri"/>
        <family val="2"/>
      </rPr>
      <t>Annual Pump Test</t>
    </r>
  </si>
  <si>
    <r>
      <rPr>
        <b/>
        <sz val="11"/>
        <rFont val="Calibri"/>
        <family val="2"/>
      </rPr>
      <t>Annual Hose Test</t>
    </r>
  </si>
  <si>
    <t xml:space="preserve"> </t>
  </si>
  <si>
    <t>For maximum credit, an engine must carry 1000' of supply hose 2.5" or larger.</t>
  </si>
  <si>
    <t>For maximum credit, an engine must carry 200' of 2" or 2.5 attack hose, this hose must be bedded</t>
  </si>
  <si>
    <r>
      <rPr>
        <b/>
        <sz val="14"/>
        <rFont val="Calibri"/>
        <family val="2"/>
      </rPr>
      <t>Ladder/Service Equipment Credit</t>
    </r>
  </si>
  <si>
    <r>
      <rPr>
        <b/>
        <sz val="14"/>
        <rFont val="Calibri"/>
        <family val="2"/>
      </rPr>
      <t>Equipment</t>
    </r>
  </si>
  <si>
    <r>
      <rPr>
        <b/>
        <sz val="11"/>
        <rFont val="Calibri"/>
        <family val="2"/>
      </rPr>
      <t xml:space="preserve">Electric generator (3,000 watt)
</t>
    </r>
    <r>
      <rPr>
        <sz val="9"/>
        <rFont val="Calibri"/>
        <family val="2"/>
      </rPr>
      <t xml:space="preserve">Equivalent: Mini Generator floodlight
</t>
    </r>
    <r>
      <rPr>
        <sz val="9"/>
        <rFont val="Calibri"/>
        <family val="2"/>
      </rPr>
      <t xml:space="preserve">Mini Generator fan
</t>
    </r>
    <r>
      <rPr>
        <sz val="9"/>
        <rFont val="Calibri"/>
        <family val="2"/>
      </rPr>
      <t>PTO Driven Inverter</t>
    </r>
  </si>
  <si>
    <r>
      <rPr>
        <b/>
        <sz val="11"/>
        <rFont val="Calibri"/>
        <family val="2"/>
      </rPr>
      <t xml:space="preserve">Portable floodlight (500 watt)
</t>
    </r>
    <r>
      <rPr>
        <sz val="9"/>
        <rFont val="Calibri"/>
        <family val="2"/>
      </rPr>
      <t xml:space="preserve">Equivalent: Mini Generator floodlight
</t>
    </r>
    <r>
      <rPr>
        <sz val="9"/>
        <rFont val="Calibri"/>
        <family val="2"/>
      </rPr>
      <t>Tripod floodlight</t>
    </r>
  </si>
  <si>
    <r>
      <rPr>
        <b/>
        <sz val="11"/>
        <rFont val="Calibri"/>
        <family val="2"/>
      </rPr>
      <t xml:space="preserve">Smoke ejector (5,000 cfm)
</t>
    </r>
    <r>
      <rPr>
        <sz val="9"/>
        <rFont val="Calibri"/>
        <family val="2"/>
      </rPr>
      <t xml:space="preserve">Equivalent: Mini Generator fan
</t>
    </r>
    <r>
      <rPr>
        <sz val="9"/>
        <rFont val="Calibri"/>
        <family val="2"/>
      </rPr>
      <t xml:space="preserve">Positive pressure fan
</t>
    </r>
    <r>
      <rPr>
        <sz val="9"/>
        <rFont val="Calibri"/>
        <family val="2"/>
      </rPr>
      <t>Thermal imager device</t>
    </r>
  </si>
  <si>
    <r>
      <rPr>
        <b/>
        <sz val="11"/>
        <rFont val="Calibri"/>
        <family val="2"/>
      </rPr>
      <t xml:space="preserve">Portable thermal cutting unit
</t>
    </r>
    <r>
      <rPr>
        <sz val="9"/>
        <rFont val="Calibri"/>
        <family val="2"/>
      </rPr>
      <t xml:space="preserve">Equivalent: Circular saw with composite blade Hydraulic or pneumatic cutting tool Cutting torch
</t>
    </r>
    <r>
      <rPr>
        <sz val="9"/>
        <rFont val="Calibri"/>
        <family val="2"/>
      </rPr>
      <t>Plasma Cutting tool</t>
    </r>
  </si>
  <si>
    <r>
      <rPr>
        <b/>
        <sz val="11"/>
        <rFont val="Calibri"/>
        <family val="2"/>
      </rPr>
      <t xml:space="preserve">Saw – power (chain or heavy-duty rotary type)
</t>
    </r>
    <r>
      <rPr>
        <sz val="9"/>
        <rFont val="Calibri"/>
        <family val="2"/>
      </rPr>
      <t>Equivalent: Chainsaw with carbide tip cutting blade</t>
    </r>
  </si>
  <si>
    <r>
      <rPr>
        <b/>
        <sz val="11"/>
        <rFont val="Calibri"/>
        <family val="2"/>
      </rPr>
      <t>3' or 4' pike pole</t>
    </r>
  </si>
  <si>
    <r>
      <rPr>
        <b/>
        <sz val="11"/>
        <rFont val="Calibri"/>
        <family val="2"/>
      </rPr>
      <t>6' or longer pike pole</t>
    </r>
  </si>
  <si>
    <r>
      <rPr>
        <b/>
        <sz val="11"/>
        <rFont val="Calibri"/>
        <family val="2"/>
      </rPr>
      <t>16’ or longer roof ladder</t>
    </r>
  </si>
  <si>
    <r>
      <rPr>
        <b/>
        <sz val="11"/>
        <rFont val="Calibri"/>
        <family val="2"/>
      </rPr>
      <t>10' or longer attic ladder</t>
    </r>
  </si>
  <si>
    <r>
      <rPr>
        <b/>
        <sz val="11"/>
        <rFont val="Calibri"/>
        <family val="2"/>
      </rPr>
      <t>14' combination or longer ladder</t>
    </r>
  </si>
  <si>
    <r>
      <rPr>
        <b/>
        <sz val="14"/>
        <rFont val="Calibri"/>
        <family val="2"/>
      </rPr>
      <t>Additional Equipment for a Ladder Company</t>
    </r>
  </si>
  <si>
    <r>
      <rPr>
        <b/>
        <sz val="11"/>
        <rFont val="Calibri"/>
        <family val="2"/>
      </rPr>
      <t>35' extension or larger ladder</t>
    </r>
  </si>
  <si>
    <r>
      <t>Elevated stream device</t>
    </r>
    <r>
      <rPr>
        <sz val="11"/>
        <color rgb="FFC00000"/>
        <rFont val="Calibri"/>
        <family val="2"/>
      </rPr>
      <t>*</t>
    </r>
  </si>
  <si>
    <r>
      <rPr>
        <sz val="11"/>
        <rFont val="Calibri"/>
        <family val="2"/>
      </rPr>
      <t>Large spray nozzle (1000 gpm)</t>
    </r>
  </si>
  <si>
    <r>
      <rPr>
        <sz val="11"/>
        <rFont val="Calibri"/>
        <family val="2"/>
      </rPr>
      <t>Aerial ladder/elevating platform</t>
    </r>
  </si>
  <si>
    <r>
      <rPr>
        <sz val="11"/>
        <rFont val="Calibri"/>
        <family val="2"/>
      </rPr>
      <t>Annual tests</t>
    </r>
  </si>
  <si>
    <t>*Of sufficient height to reach the roof of any building, or 100 feet, whichever is less. The credit shall be prorated if existing equipment has insufficient reach.</t>
  </si>
  <si>
    <t>Static Water Point Form</t>
  </si>
  <si>
    <t>County:</t>
  </si>
  <si>
    <t>District:</t>
  </si>
  <si>
    <t xml:space="preserve">                                                                                                  Use WGS 84 Coordinates, decimal degrees</t>
  </si>
  <si>
    <t>35.56738</t>
  </si>
  <si>
    <t>Address</t>
  </si>
  <si>
    <t>ID Number</t>
  </si>
  <si>
    <t xml:space="preserve">Latitude </t>
  </si>
  <si>
    <t>Longitude</t>
  </si>
  <si>
    <t xml:space="preserve">Type </t>
  </si>
  <si>
    <t>Suction</t>
  </si>
  <si>
    <t>Dry Hydrant</t>
  </si>
  <si>
    <t>Turbo Draft</t>
  </si>
  <si>
    <t>No.</t>
  </si>
  <si>
    <t>Deployment Performance *</t>
  </si>
  <si>
    <r>
      <rPr>
        <b/>
        <sz val="11"/>
        <rFont val="Calibri"/>
        <family val="2"/>
      </rPr>
      <t xml:space="preserve">Electric handlights
</t>
    </r>
    <r>
      <rPr>
        <sz val="9"/>
        <rFont val="Calibri"/>
        <family val="2"/>
      </rPr>
      <t xml:space="preserve">Equivalent: 4 volt wet handlights
</t>
    </r>
    <r>
      <rPr>
        <sz val="9"/>
        <rFont val="Calibri"/>
        <family val="2"/>
      </rPr>
      <t xml:space="preserve">6 volt dry handlights
</t>
    </r>
    <r>
      <rPr>
        <sz val="9"/>
        <rFont val="Calibri"/>
        <family val="2"/>
      </rPr>
      <t>Rechargeable 6 volt handlights</t>
    </r>
  </si>
  <si>
    <t>Gallons of Available Water From Engineer Study</t>
  </si>
  <si>
    <t>Available GPM at Last Flow Test</t>
  </si>
  <si>
    <t>Enter Auto Aid Dept Here</t>
  </si>
  <si>
    <r>
      <rPr>
        <b/>
        <sz val="12"/>
        <color theme="1"/>
        <rFont val="Calibri"/>
        <family val="2"/>
        <scheme val="minor"/>
      </rPr>
      <t>Total Number of Calls</t>
    </r>
    <r>
      <rPr>
        <sz val="12"/>
        <color theme="1"/>
        <rFont val="Calibri"/>
        <family val="2"/>
        <scheme val="minor"/>
      </rPr>
      <t xml:space="preserve"> answered in the last calendar year</t>
    </r>
  </si>
  <si>
    <t>Instructions for Completing the Training Forms</t>
  </si>
  <si>
    <t xml:space="preserve">Company Training is any structural fire suppression training. This training can be held at the fire station, open areas, streets, acquired structures, etc. Departments are allowed to count up to 12 hours of Medical Responder or EMT training per year toward company training. Water rescue, land search and other non-fire suppression training is not creditable. Maximum credit given is 192 hours per firefighter. </t>
  </si>
  <si>
    <t>Officer Training is specifically for the officers of the department, to improve their skills as a fire ground officer. Officers training can also include leadership training.  Maximum credit is 12 hours per officer. If an officer has more than 12 hours of officers training put those extra hours under company training.</t>
  </si>
  <si>
    <t xml:space="preserve">Meetings such as Board meetings, Association meetings, Budget meetings, Staff meetings are not considered officers training. </t>
  </si>
  <si>
    <t>Drivers Training is for personnel that currently are allowed to drive the department structural firefighting apparatus. This training can include drivers’ safety classes, pumping operations, etc.  Maximum credit given is 12 hours per driver. If a driver has more than 12 hours of drivers training, put those extra hours under company training.</t>
  </si>
  <si>
    <t>Hazardous Material Training should be at a minimum awareness level in accordance with the general criteria of NFPA 472. Maximum credit given is 6 hours per firefighter. If a firefighter has more than 6 hours of Hazardous Material training, put those extra hours under company training.</t>
  </si>
  <si>
    <t>2. All signed contracts for in place fire protection services</t>
  </si>
  <si>
    <t>3. All Automatic Aid Contracts in place for fire protection services</t>
  </si>
  <si>
    <t>4. Confirmation of Workers Compensation Insurance currently enforce</t>
  </si>
  <si>
    <t>Email</t>
  </si>
  <si>
    <t>Hydraulic Modeled Systems</t>
  </si>
  <si>
    <t>On the top righthand corner of the spreadsheet you will click on this down arrow button</t>
  </si>
  <si>
    <t>Then click on Full-screen mode</t>
  </si>
  <si>
    <t xml:space="preserve">Required </t>
  </si>
  <si>
    <t>Required</t>
  </si>
  <si>
    <t>Required but may be completed at the time of the inspection</t>
  </si>
  <si>
    <t>Required if you receive automatic aid from another fire department on first alarm to dispatch to structure fires</t>
  </si>
  <si>
    <t xml:space="preserve"> **Only if you have certified Static Water Points</t>
  </si>
  <si>
    <t>Alternate Water Supply</t>
  </si>
  <si>
    <t>Nurse Tanker Operation</t>
  </si>
  <si>
    <t xml:space="preserve">Drop Tank Operation </t>
  </si>
  <si>
    <t xml:space="preserve">Hose Lay Operation over 1000’ </t>
  </si>
  <si>
    <t xml:space="preserve">Other </t>
  </si>
  <si>
    <t>Provide a brief description on the different methods that might be used by the fire department to provide a water supply during a structure fire. The description should include information such as the number tankers responding on first alarm, the method in which you plan to fill the tankers, how drop tank will be used etc. If the extended hose lay operation is used, you must indicate the longest lay that will be needed and what equipment will be used in the operation.</t>
  </si>
  <si>
    <t>The department must also provide a description of a recent structure fire or training exercise where a fire hydrant was more than 1,000 feet from the fire-site but 250 gpm or more was able to be delivered for more than one hour.</t>
  </si>
  <si>
    <t>Staffing Level</t>
  </si>
  <si>
    <t>Alternate Water Apparatus List</t>
  </si>
  <si>
    <t>Volunteer</t>
  </si>
  <si>
    <t>Paid</t>
  </si>
  <si>
    <t>Extended Hose Lay Data Collection Form</t>
  </si>
  <si>
    <t>Feet</t>
  </si>
  <si>
    <t xml:space="preserve">First Alarm apparatus that will be used in the extended lay operation   </t>
  </si>
  <si>
    <t>Feet of Hose Carried</t>
  </si>
  <si>
    <t>Hose Size</t>
  </si>
  <si>
    <t>Tank Size</t>
  </si>
  <si>
    <t xml:space="preserve">Unit Function </t>
  </si>
  <si>
    <t>NOTES:</t>
  </si>
  <si>
    <t>Fire Attack Engine</t>
  </si>
  <si>
    <t>Laying Hose</t>
  </si>
  <si>
    <t>Supply Pumper</t>
  </si>
  <si>
    <t>Nursing Fire Attack Engine</t>
  </si>
  <si>
    <t>Laying Hose and Nursing Fire Attack Engine</t>
  </si>
  <si>
    <t>Required only if you have a municipal fire district or your department is governed by the town.</t>
  </si>
  <si>
    <t xml:space="preserve">Required if you use an alternate method of water supply, hauled water, extended hose lay, etc. </t>
  </si>
  <si>
    <t>These Documents will need to be available for review during the inspection.</t>
  </si>
  <si>
    <r>
      <rPr>
        <b/>
        <sz val="14"/>
        <color theme="1"/>
        <rFont val="Calibri"/>
        <family val="2"/>
        <scheme val="minor"/>
      </rPr>
      <t>To fill out the Presurvey Form, click the links below or the Control Page button.</t>
    </r>
    <r>
      <rPr>
        <b/>
        <sz val="12"/>
        <color theme="1"/>
        <rFont val="Calibri"/>
        <family val="2"/>
        <scheme val="minor"/>
      </rPr>
      <t xml:space="preserve"> </t>
    </r>
  </si>
  <si>
    <t>Water Systems 3</t>
  </si>
  <si>
    <t>Water Systems 2</t>
  </si>
  <si>
    <t>Water Systems 1</t>
  </si>
  <si>
    <t>Water Systems 4</t>
  </si>
  <si>
    <t>Water Systems 5</t>
  </si>
  <si>
    <t>Automatic Aid Information Department 1</t>
  </si>
  <si>
    <t>Automatic Aid Information Department 2</t>
  </si>
  <si>
    <t>We will review the last three years of pump tests to ensure accuracy. At least one of these tests must have been conducted within the last twelve months prior to the fire department inspection. The tests must run for the full forty minutes, with all necessary forms completed and signed.</t>
  </si>
  <si>
    <t>The inspector will not need copies of any of the records listed below for their files.</t>
  </si>
  <si>
    <t>Total hours of vacation time taken</t>
  </si>
  <si>
    <t>Total hours of holiday time taken</t>
  </si>
  <si>
    <t>Total hours of sick time taken</t>
  </si>
  <si>
    <t>RATING INSPECTION PRE-SURVEY WORKBOOK</t>
  </si>
  <si>
    <t>Occupancy Type</t>
  </si>
  <si>
    <t>Water Supply Operation</t>
  </si>
  <si>
    <t>Residential</t>
  </si>
  <si>
    <t>Commercial</t>
  </si>
  <si>
    <t xml:space="preserve">Agricultural </t>
  </si>
  <si>
    <t>Extended Hose Lay</t>
  </si>
  <si>
    <t>Drop Tank Operation</t>
  </si>
  <si>
    <t>Tanker/Engine Nursing</t>
  </si>
  <si>
    <t>Hrs. on Duty Per Firefighter</t>
  </si>
  <si>
    <r>
      <t xml:space="preserve">Fire Investigation        </t>
    </r>
    <r>
      <rPr>
        <b/>
        <sz val="11"/>
        <color indexed="10"/>
        <rFont val="Calibri"/>
        <family val="2"/>
      </rPr>
      <t>40 Hours  Max</t>
    </r>
  </si>
  <si>
    <t>Automatic Aid Calculator</t>
  </si>
  <si>
    <t>Credit Earned</t>
  </si>
  <si>
    <t>Maximum Credit</t>
  </si>
  <si>
    <t>Review of Dispatch Circuits</t>
  </si>
  <si>
    <t>Communication Center receives and dispatches all alarms</t>
  </si>
  <si>
    <t>Dispatch Plan</t>
  </si>
  <si>
    <t>The Communication Center uses computer-aided dispatch (CAD) to dispatch departments</t>
  </si>
  <si>
    <t>a. Four 3-hour training exercises with auto-aid departments</t>
  </si>
  <si>
    <t>or</t>
  </si>
  <si>
    <t>b. Two 3-hour training exercises with auto-aid departments</t>
  </si>
  <si>
    <t>c. One 3-hour training exercises with auto-aid departments</t>
  </si>
  <si>
    <r>
      <t xml:space="preserve">Radio Communications </t>
    </r>
    <r>
      <rPr>
        <b/>
        <sz val="11"/>
        <color indexed="60"/>
        <rFont val="Calibri"/>
        <family val="2"/>
      </rPr>
      <t>(pick a or b)</t>
    </r>
  </si>
  <si>
    <t>a. Common dispatch and tactical radio frequency</t>
  </si>
  <si>
    <t>b. Common dispatch or tactical radio frequency</t>
  </si>
  <si>
    <t>Standard Operation Procedures</t>
  </si>
  <si>
    <t>The fire departments have common standard operating procedures that outline the expectations and responsibilities for a first alarm</t>
  </si>
  <si>
    <t>AA Factor</t>
  </si>
  <si>
    <t>Personnel Deduction Calculator for Department being Surveyed</t>
  </si>
  <si>
    <t>Mileage from Fire Station</t>
  </si>
  <si>
    <r>
      <t xml:space="preserve">% of Area </t>
    </r>
    <r>
      <rPr>
        <b/>
        <u/>
        <sz val="10"/>
        <color rgb="FFFF0000"/>
        <rFont val="Calibri"/>
        <family val="2"/>
        <scheme val="minor"/>
      </rPr>
      <t>Not</t>
    </r>
    <r>
      <rPr>
        <b/>
        <sz val="10"/>
        <color theme="1"/>
        <rFont val="Calibri"/>
        <family val="2"/>
        <scheme val="minor"/>
      </rPr>
      <t xml:space="preserve"> Covered w/Hyd</t>
    </r>
  </si>
  <si>
    <t>% of Area the  Dept  Covers</t>
  </si>
  <si>
    <t>Number of FF Used in Tankers</t>
  </si>
  <si>
    <t xml:space="preserve">Number of FF Used at Fill Site </t>
  </si>
  <si>
    <t>On Call (Vol)</t>
  </si>
  <si>
    <t>On Duty (Scheduled)</t>
  </si>
  <si>
    <t xml:space="preserve">Avg. Response of On Call Personnel </t>
  </si>
  <si>
    <t>Avg. Response of On Duty Personnel</t>
  </si>
  <si>
    <t>% of On Call FF Responding</t>
  </si>
  <si>
    <t>% of On Duty FF Responding</t>
  </si>
  <si>
    <t>Total Personnel to Deduct</t>
  </si>
  <si>
    <t>Total on Call Credit</t>
  </si>
  <si>
    <t>Total on Duty Credit</t>
  </si>
  <si>
    <t>Personnel Automatic Aid Calculator</t>
  </si>
  <si>
    <t>% of Area the AA Dept  Covers</t>
  </si>
  <si>
    <t>Departments On Sheet 2</t>
  </si>
  <si>
    <t>Mileage to District Line</t>
  </si>
  <si>
    <t>Dispatch Time</t>
  </si>
  <si>
    <t>Personnel Calculator</t>
  </si>
  <si>
    <t xml:space="preserve">For Inspector use </t>
  </si>
  <si>
    <t>District Funding</t>
  </si>
  <si>
    <t>District Name</t>
  </si>
  <si>
    <t>Population</t>
  </si>
  <si>
    <t>Square Mile of District</t>
  </si>
  <si>
    <t xml:space="preserve">List each Town, City or Fire District the Fire Department Serves </t>
  </si>
  <si>
    <t xml:space="preserve">For Inspectors use </t>
  </si>
  <si>
    <t>City or Town Name</t>
  </si>
  <si>
    <t>Sq Ft</t>
  </si>
  <si>
    <t>Does the Auto Aid department utilize the same Comm center as your department?</t>
  </si>
  <si>
    <r>
      <t xml:space="preserve">Does the Auto Aid dept have common Mobile </t>
    </r>
    <r>
      <rPr>
        <b/>
        <u/>
        <sz val="12"/>
        <color indexed="8"/>
        <rFont val="Calibri"/>
        <family val="2"/>
      </rPr>
      <t>&amp;</t>
    </r>
    <r>
      <rPr>
        <sz val="12"/>
        <color indexed="8"/>
        <rFont val="Calibri"/>
        <family val="2"/>
      </rPr>
      <t xml:space="preserve"> Portable Radios with your department? </t>
    </r>
  </si>
  <si>
    <t>Pre-Fire Plans</t>
  </si>
  <si>
    <t>The department shall provide its Pre-Fire Plans that are available to the incident commander during an incident. The department shall also provide documentation of the last time the pre-plan was updated.</t>
  </si>
  <si>
    <t>The department must provide any contract that is currently in place with the County or Counties and any City or Town. They shall also provide any current automatic aid agreements that are in place.</t>
  </si>
  <si>
    <t>Contracts and Auto Aid Agreements</t>
  </si>
  <si>
    <t>Save File To the "G" Drive</t>
  </si>
  <si>
    <t>Submittal Forms</t>
  </si>
  <si>
    <t>Standard Operating Procedures or Standard Operating Guidelines</t>
  </si>
  <si>
    <t>The department Guidelines should include general emergency operations, including the response of apparatus, operation of emergency vehicles, safety at emergency incidents, communications, apparatus inspection and maintenance, fire suppression, company operations, automatic operations, training, and personnel response.</t>
  </si>
  <si>
    <t>Pressure Hydrant  Inspection Program</t>
  </si>
  <si>
    <t>Static Water Point Inspection Program</t>
  </si>
  <si>
    <t>Are the dry hydrants back flushed and flowed during the inspection?</t>
  </si>
  <si>
    <t>Pressure Hydrant Flow Testing Program</t>
  </si>
  <si>
    <t xml:space="preserve"> Dry Hydrant and Suction Water Point Flow Testing Program</t>
  </si>
  <si>
    <t>Laying Hose and Relay Pumping</t>
  </si>
  <si>
    <t xml:space="preserve">When using the worksheet if you put your screen to the Full Screen View this will give you the best view of the worksheets. Below are the steps to follow to put your screen in a full screen view. </t>
  </si>
  <si>
    <t>The inspector will review the last 3 years of the departments hose test.</t>
  </si>
  <si>
    <t>The department shall provide the most recent flow test records. This will include all static water points if applicable.</t>
  </si>
  <si>
    <t>Required if you receive automatic aid from another fire department on first alarm dispatch to structure fires</t>
  </si>
  <si>
    <t>Required for all fire apparatus. Do not include command vehicles</t>
  </si>
  <si>
    <t>Required, if your district fire inspections are done by the county the county will have to complete a portion of this document</t>
  </si>
  <si>
    <t>* Not required, if a department is tracking each unit en route and on-scene time this can be completed for deployment credit.</t>
  </si>
  <si>
    <t>Example Page</t>
  </si>
  <si>
    <r>
      <t>List each Automatic Aid Fire Department that</t>
    </r>
    <r>
      <rPr>
        <b/>
        <u/>
        <sz val="11"/>
        <color indexed="8"/>
        <rFont val="Calibri"/>
        <family val="2"/>
      </rPr>
      <t xml:space="preserve"> </t>
    </r>
    <r>
      <rPr>
        <b/>
        <u/>
        <sz val="11"/>
        <color rgb="FFC00000"/>
        <rFont val="Calibri"/>
        <family val="2"/>
      </rPr>
      <t>responds on the first alarm that is within 5 road miles of your district line</t>
    </r>
    <r>
      <rPr>
        <b/>
        <sz val="11"/>
        <color theme="1"/>
        <rFont val="Calibri"/>
        <family val="2"/>
        <scheme val="minor"/>
      </rPr>
      <t>. List the number of responding firefighting personnel, and indicate if personnel were on duty or on call. Do not include any person who were on standby at the station. Only personnel that responded should be listed on this form.</t>
    </r>
  </si>
  <si>
    <t>List 4 Engines Companies and 1 Ladder Company that are within 15 miles of your 5-mile district line that could assist your department in the event of a large working fire. These apparatuses can come from auto aid departments or can be from departments that don’t normally respond to the first alarm structure fires in your area.</t>
  </si>
  <si>
    <t>Number of hydrants on a 4-inch branch line OR any single 2 ½” hose outlet hydrant.</t>
  </si>
  <si>
    <t>Number of hydrants with two 2 1/2" outlets only no steamer connection.</t>
  </si>
  <si>
    <t>Number of certified dry hydrants with 6” pipe or larger.</t>
  </si>
  <si>
    <t>Total number of hydrants or water points in your district served by this water system.</t>
  </si>
  <si>
    <t>Certification documentation required for review for static water points</t>
  </si>
  <si>
    <t xml:space="preserve">Number of certified suction points without a Dry Hydrant. </t>
  </si>
  <si>
    <t>Are Dry Hydrant flow test conducted?</t>
  </si>
  <si>
    <t>Are Suction Point flow test conducted?</t>
  </si>
  <si>
    <t>If there is a flow test program what is the frequency of the flow test?</t>
  </si>
  <si>
    <t>If there is an flow test program what is the frequency of the flow test?</t>
  </si>
  <si>
    <t>If there is an inspections program what is the frequency of the inspections?</t>
  </si>
  <si>
    <t>Are all Static Water Points checked for access and signage?</t>
  </si>
  <si>
    <t>If yes, what is the date of the last calibration?</t>
  </si>
  <si>
    <t>Number of hydrants with two 2 1/2" outlets and one 4 1/2" steamer connection.</t>
  </si>
  <si>
    <t>If yes, what is the date of the last calibration.</t>
  </si>
  <si>
    <t xml:space="preserve">The department should complete the form provided, concerning all training, the departments must have all training records available for review during the inspection. The Inspector will review the records at the time of the inspection.  </t>
  </si>
  <si>
    <t>Per the department's policy, how many hours of Driver Operator training are required before a firefighter can drive an engine emergency traffic on a call?</t>
  </si>
  <si>
    <t>Per the department's policy, how many hours of Recruit Training are required in the first 12 months for a new firefighter?</t>
  </si>
  <si>
    <t>Enter the average yearly number of fire inspections completed over the past three years.</t>
  </si>
  <si>
    <t xml:space="preserve">Enter the average yearly number of fire inspections completed over the past three years. </t>
  </si>
  <si>
    <t>Using the Code Enforcement, Fire Investigator, FLSE Training Worksheet provide the average hours for all the creditable Code Enforcement personnel.</t>
  </si>
  <si>
    <t>inspectors how many take part in the Quality Assurance Program.</t>
  </si>
  <si>
    <t>What is the total population of the fire district served.</t>
  </si>
  <si>
    <t>Are the schools in the fire district conducting at least 1 fire drill per month during the school year?</t>
  </si>
  <si>
    <t>Does the fire department provide fire education programs to the high-risk occupancies in their fire district?</t>
  </si>
  <si>
    <t>Using the Code Enforcement, Fire Investigator, FLSE Training Worksheet provides the average hours for all the creditable fire investigator personnel.</t>
  </si>
  <si>
    <t>This information is to be completed if a Fire District is being graded for a lower than class 9 rating and there are no recognized hydrants or certified water points within 1000’ of any build-upon area in the district.</t>
  </si>
  <si>
    <t xml:space="preserve">Original Charter Date </t>
  </si>
  <si>
    <t>Last Charter Amendment Date</t>
  </si>
  <si>
    <t>If Applicable</t>
  </si>
  <si>
    <t>For Inspectors Use</t>
  </si>
  <si>
    <t>Reviewed and Completed by Inspector</t>
  </si>
  <si>
    <t>Submit EDA</t>
  </si>
  <si>
    <t>Total Number of 3 Story Buildings</t>
  </si>
  <si>
    <t>Officers</t>
  </si>
  <si>
    <t>To get back to  show all ribbon click on the 3 dots in the very top right hand corner and choose Always show Ribbon</t>
  </si>
  <si>
    <t>Total Hours Worked Annually</t>
  </si>
  <si>
    <r>
      <t>Interdepartmental Training</t>
    </r>
    <r>
      <rPr>
        <b/>
        <sz val="11"/>
        <color indexed="10"/>
        <rFont val="Calibri"/>
        <family val="2"/>
      </rPr>
      <t xml:space="preserve"> </t>
    </r>
    <r>
      <rPr>
        <b/>
        <sz val="11"/>
        <color indexed="60"/>
        <rFont val="Calibri"/>
        <family val="2"/>
      </rPr>
      <t>(pick a,b or  c)</t>
    </r>
  </si>
  <si>
    <t>Communication Facilities</t>
  </si>
  <si>
    <t>Communication Facilities cont.</t>
  </si>
  <si>
    <t>Check the alternate water supply method or methods of operation that might be utilized during a structure fire with the initial alarm response.</t>
  </si>
  <si>
    <t>Total Avg. FF Responding</t>
  </si>
  <si>
    <t>Number of On Call Personal to deduct</t>
  </si>
  <si>
    <t>Number of On Duty Personal to deduct</t>
  </si>
  <si>
    <t>Service Distirct</t>
  </si>
  <si>
    <t xml:space="preserve">Comb. Rural Fire Protection / Service Dist. </t>
  </si>
  <si>
    <t>Flow Location Address</t>
  </si>
  <si>
    <t xml:space="preserve">Water Source Location </t>
  </si>
  <si>
    <t>Distance from fire scene to the water source</t>
  </si>
  <si>
    <t>Water Source Type</t>
  </si>
  <si>
    <t>Water Source set up time</t>
  </si>
  <si>
    <t>Units Address</t>
  </si>
  <si>
    <t>Set up Time</t>
  </si>
  <si>
    <t>Laying Hose &amp; Supply Engine</t>
  </si>
  <si>
    <t>Laying Hose and Fire Attack</t>
  </si>
  <si>
    <t>Relay Pumping</t>
  </si>
  <si>
    <t>2.5"</t>
  </si>
  <si>
    <t>Pressure Hydrant</t>
  </si>
  <si>
    <t>Suction Point</t>
  </si>
  <si>
    <t>Department</t>
  </si>
  <si>
    <t>Mileage from Fire Station to Fire Scene or Water Source</t>
  </si>
  <si>
    <t>GPM Available at Water Source</t>
  </si>
  <si>
    <t xml:space="preserve">Must be online </t>
  </si>
  <si>
    <t>Number of 3 story buildings or taller in this stations area</t>
  </si>
  <si>
    <t>INSPECTOR NOTES</t>
  </si>
  <si>
    <t>Inspectors Notes</t>
  </si>
  <si>
    <t>1st Engine On Scene Under 320 Second (5 min 20 seconds)</t>
  </si>
  <si>
    <t>2nd Engine and Ladder/Service On Scene Under 560 Second (9 min 20 seconds)</t>
  </si>
  <si>
    <t>Calls</t>
  </si>
  <si>
    <t>Under 560 Seconds2</t>
  </si>
  <si>
    <t>Column2</t>
  </si>
  <si>
    <t>Percentage of time the First in Engine on Scene under 320 Seconds (5 min 20 seconds):</t>
  </si>
  <si>
    <t>Percentage of time the Second in Engine and Ladder/Service on Scene under 560 Seconds (9 min 20 seconds):</t>
  </si>
  <si>
    <t>Engines and Tankers Only</t>
  </si>
  <si>
    <t>Apparatus Type</t>
  </si>
  <si>
    <t>Override is to only be used buy the inspector</t>
  </si>
  <si>
    <r>
      <t xml:space="preserve">Please list </t>
    </r>
    <r>
      <rPr>
        <b/>
        <sz val="12"/>
        <color rgb="FFC00000"/>
        <rFont val="Calibri"/>
        <family val="2"/>
        <scheme val="minor"/>
      </rPr>
      <t>all</t>
    </r>
    <r>
      <rPr>
        <b/>
        <sz val="12"/>
        <rFont val="Calibri"/>
        <family val="2"/>
        <scheme val="minor"/>
      </rPr>
      <t xml:space="preserve"> the engines and tankers that may be utilized as the first response in case of a structure fire. </t>
    </r>
    <r>
      <rPr>
        <b/>
        <sz val="12"/>
        <color rgb="FFC00000"/>
        <rFont val="Calibri"/>
        <family val="2"/>
        <scheme val="minor"/>
      </rPr>
      <t>This should include the apparatus of your department</t>
    </r>
    <r>
      <rPr>
        <b/>
        <sz val="12"/>
        <rFont val="Calibri"/>
        <family val="2"/>
        <scheme val="minor"/>
      </rPr>
      <t xml:space="preserve"> and any automatic aid equipment that will be used for alternate water operations within the graded district. </t>
    </r>
  </si>
  <si>
    <t>Total Hours work the past year</t>
  </si>
  <si>
    <t>Credit</t>
  </si>
  <si>
    <r>
      <t>This</t>
    </r>
    <r>
      <rPr>
        <b/>
        <sz val="14"/>
        <color theme="1"/>
        <rFont val="Calibri"/>
        <family val="2"/>
        <scheme val="minor"/>
      </rPr>
      <t xml:space="preserve"> ratings inspection workbook contains all the necessary forms in a Microsoft Excel format. To make navigation easier, use the buttons provided on each sheet instead of the tabs at the bottom of the worksheet. These buttons will take you to the various worksheets within the workbook.</t>
    </r>
  </si>
  <si>
    <r>
      <rPr>
        <sz val="14"/>
        <color theme="1"/>
        <rFont val="Calibri"/>
        <family val="2"/>
        <scheme val="minor"/>
      </rPr>
      <t>When you first download and open the file you may get this Security Warning and you will need to simply click on the "</t>
    </r>
    <r>
      <rPr>
        <b/>
        <sz val="14"/>
        <color indexed="8"/>
        <rFont val="Calibri"/>
        <family val="2"/>
      </rPr>
      <t>Enable Content</t>
    </r>
    <r>
      <rPr>
        <sz val="14"/>
        <color theme="1"/>
        <rFont val="Calibri"/>
        <family val="2"/>
        <scheme val="minor"/>
      </rPr>
      <t>" Button</t>
    </r>
  </si>
  <si>
    <r>
      <t>Dep</t>
    </r>
    <r>
      <rPr>
        <b/>
        <sz val="14"/>
        <color theme="1"/>
        <rFont val="Calibri"/>
        <family val="2"/>
        <scheme val="minor"/>
      </rPr>
      <t>artments can assign multiple people to enter information into this workbook simultaneously, by following the instructions below.</t>
    </r>
  </si>
  <si>
    <r>
      <t>Instructions on</t>
    </r>
    <r>
      <rPr>
        <sz val="14"/>
        <color theme="1"/>
        <rFont val="Calibri"/>
        <family val="2"/>
        <scheme val="minor"/>
      </rPr>
      <t xml:space="preserve"> how to use the share function in excel so multiple people can be working in the same workbook. </t>
    </r>
  </si>
  <si>
    <r>
      <t>1</t>
    </r>
    <r>
      <rPr>
        <sz val="14"/>
        <color theme="1"/>
        <rFont val="Calibri"/>
        <family val="2"/>
        <scheme val="minor"/>
      </rPr>
      <t xml:space="preserve">. Open the Excel workbook you want to share with multiple people. </t>
    </r>
  </si>
  <si>
    <r>
      <t>2</t>
    </r>
    <r>
      <rPr>
        <sz val="14"/>
        <color theme="1"/>
        <rFont val="Calibri"/>
        <family val="2"/>
        <scheme val="minor"/>
      </rPr>
      <t>. Click “Share” in the “File” menu.</t>
    </r>
  </si>
  <si>
    <r>
      <t>3</t>
    </r>
    <r>
      <rPr>
        <sz val="14"/>
        <color theme="1"/>
        <rFont val="Calibri"/>
        <family val="2"/>
        <scheme val="minor"/>
      </rPr>
      <t xml:space="preserve">. Enter the email addresses of the people you want to share the workbook with in the “Invite people” box. </t>
    </r>
  </si>
  <si>
    <r>
      <t>4</t>
    </r>
    <r>
      <rPr>
        <sz val="14"/>
        <color theme="1"/>
        <rFont val="Calibri"/>
        <family val="2"/>
        <scheme val="minor"/>
      </rPr>
      <t xml:space="preserve">. Select whether they should be able to view or edit the workbook. </t>
    </r>
  </si>
  <si>
    <r>
      <t>5</t>
    </r>
    <r>
      <rPr>
        <sz val="14"/>
        <color theme="1"/>
        <rFont val="Calibri"/>
        <family val="2"/>
        <scheme val="minor"/>
      </rPr>
      <t xml:space="preserve">. Click “Share”. 6. Excel will immediately email the people you shared the workbook with. </t>
    </r>
  </si>
  <si>
    <r>
      <t>7</t>
    </r>
    <r>
      <rPr>
        <sz val="14"/>
        <color theme="1"/>
        <rFont val="Calibri"/>
        <family val="2"/>
        <scheme val="minor"/>
      </rPr>
      <t xml:space="preserve">. They will need to accept the invitation before they can open the workbook. </t>
    </r>
  </si>
  <si>
    <r>
      <t>8</t>
    </r>
    <r>
      <rPr>
        <sz val="14"/>
        <color theme="1"/>
        <rFont val="Calibri"/>
        <family val="2"/>
        <scheme val="minor"/>
      </rPr>
      <t>. When they open the workbook, you will be able to see each other’s work. Everyone simultaneously working on the same workbook will also get notifications if someone makes changes to it.</t>
    </r>
  </si>
  <si>
    <r>
      <rPr>
        <sz val="14"/>
        <rFont val="Calibri"/>
        <family val="2"/>
      </rPr>
      <t>The</t>
    </r>
    <r>
      <rPr>
        <sz val="14"/>
        <color theme="1"/>
        <rFont val="Calibri"/>
        <family val="2"/>
        <scheme val="minor"/>
      </rPr>
      <t xml:space="preserve"> "Task Sheet" is a helpful checklist to assign and monitor the progress of the various sections. It is </t>
    </r>
    <r>
      <rPr>
        <b/>
        <u/>
        <sz val="14"/>
        <color indexed="8"/>
        <rFont val="Calibri"/>
        <family val="2"/>
      </rPr>
      <t>not</t>
    </r>
    <r>
      <rPr>
        <sz val="14"/>
        <color theme="1"/>
        <rFont val="Calibri"/>
        <family val="2"/>
        <scheme val="minor"/>
      </rPr>
      <t xml:space="preserve"> mandatory to complete this sheet, however, it is available for your convenience.</t>
    </r>
  </si>
  <si>
    <r>
      <rPr>
        <b/>
        <sz val="14"/>
        <color rgb="FFFF0000"/>
        <rFont val="Calibri"/>
        <family val="2"/>
        <scheme val="minor"/>
      </rPr>
      <t>FOR BEST RESULTS,</t>
    </r>
    <r>
      <rPr>
        <b/>
        <sz val="14"/>
        <color theme="1"/>
        <rFont val="Calibri"/>
        <family val="2"/>
        <scheme val="minor"/>
      </rPr>
      <t xml:space="preserve"> it is recommended to begin by filling out the Fire Department Information and Fire Station Info forms first. By completing these forms, you will automatically have the fire department's name and address populated in the required fields.</t>
    </r>
  </si>
  <si>
    <t xml:space="preserve">Equipment and Hose </t>
  </si>
  <si>
    <r>
      <t xml:space="preserve">The inspector will check the equipment on all firefighting apparatus using the </t>
    </r>
    <r>
      <rPr>
        <b/>
        <sz val="14"/>
        <color rgb="FFFF0000"/>
        <rFont val="Calibri"/>
        <family val="2"/>
        <scheme val="minor"/>
      </rPr>
      <t>Apparatus Sheets</t>
    </r>
    <r>
      <rPr>
        <sz val="14"/>
        <color theme="1"/>
        <rFont val="Calibri"/>
        <family val="2"/>
        <scheme val="minor"/>
      </rPr>
      <t xml:space="preserve"> provided. Each sheet must be filled out to verify the apparatus' equipment.</t>
    </r>
  </si>
  <si>
    <r>
      <t>Aerial Ladder or Elevating Platform</t>
    </r>
    <r>
      <rPr>
        <sz val="14"/>
        <color indexed="8"/>
        <rFont val="Calibri"/>
        <family val="2"/>
      </rPr>
      <t xml:space="preserve"> </t>
    </r>
    <r>
      <rPr>
        <b/>
        <sz val="14"/>
        <color indexed="8"/>
        <rFont val="Calibri"/>
        <family val="2"/>
      </rPr>
      <t>Test</t>
    </r>
  </si>
  <si>
    <r>
      <t xml:space="preserve">The inspector will review the 3 most recent aerial ladder tests. They will also be reviewing the most current Non-Destructive test for the apparatus. </t>
    </r>
    <r>
      <rPr>
        <b/>
        <sz val="14"/>
        <color indexed="10"/>
        <rFont val="Calibri"/>
        <family val="2"/>
      </rPr>
      <t>Ground ladder test will not be reviewed.</t>
    </r>
  </si>
  <si>
    <t>Were Training Hours used from an Outside Dept</t>
  </si>
  <si>
    <t>Automatic Aid Department Scheduled On Duty Staffing</t>
  </si>
  <si>
    <t xml:space="preserve">Type of Staffing provide </t>
  </si>
  <si>
    <t>Automatic Aid Information Department 3</t>
  </si>
  <si>
    <t>Automatic Aid Information Department 4</t>
  </si>
  <si>
    <t>Automatic Aid Information Department 5</t>
  </si>
  <si>
    <t>Automatic Aid Information Department 6</t>
  </si>
  <si>
    <t>Automatic Aid Information Department 7</t>
  </si>
  <si>
    <t>Automatic Aid Information Department 8</t>
  </si>
  <si>
    <t>Automatic Aid Information Department 10</t>
  </si>
  <si>
    <t>Automatic Aid Information Department 11</t>
  </si>
  <si>
    <t>Automatic Aid Information Department 9</t>
  </si>
  <si>
    <t>Automatic Aid Information Department 12</t>
  </si>
  <si>
    <r>
      <t xml:space="preserve">Enter The Number of VOLUNTEERS OR OFF DUTY FIREFIGHTERS that responded on each call  </t>
    </r>
    <r>
      <rPr>
        <b/>
        <u/>
        <sz val="9"/>
        <color rgb="FFFFFF00"/>
        <rFont val="Calibri"/>
        <family val="2"/>
        <scheme val="minor"/>
      </rPr>
      <t xml:space="preserve"> DO NOT</t>
    </r>
    <r>
      <rPr>
        <b/>
        <sz val="9"/>
        <color rgb="FFFFFF00"/>
        <rFont val="Calibri"/>
        <family val="2"/>
        <scheme val="minor"/>
      </rPr>
      <t xml:space="preserve"> include On Duty Staffing</t>
    </r>
  </si>
  <si>
    <r>
      <t xml:space="preserve">Training credit is only awarded for training in the realm of </t>
    </r>
    <r>
      <rPr>
        <b/>
        <u/>
        <sz val="12"/>
        <color indexed="10"/>
        <rFont val="Calibri"/>
        <family val="2"/>
      </rPr>
      <t>structural firefighting</t>
    </r>
    <r>
      <rPr>
        <b/>
        <u/>
        <sz val="12"/>
        <color indexed="10"/>
        <rFont val="Calibri"/>
        <family val="2"/>
      </rPr>
      <t xml:space="preserve">. </t>
    </r>
  </si>
  <si>
    <t xml:space="preserve">Credit for facilities training, the training must occur at a facility that has a 3-story training tower or a facility with a burn building. For maximum credit, the facility must have both a 3-story tower and a burn building on 2 acres of land.  The maximum credit given is 18 hours per firefighter. If a firefighter has more than 18 hours of training at the facility, then put those extra hours under company training. Creditable training at a facility must be some type of training or drill in which the facilities are being used.                                                                                                                                                                                                                                                       A classroom session held at the facility is not considered facility training unless some type of hands-on training takes place along with the classroom session.  </t>
  </si>
  <si>
    <r>
      <t>If the department has firefighters who are members of another department, the training they obtain from that department may be creditable for your department if they have had at</t>
    </r>
    <r>
      <rPr>
        <b/>
        <sz val="11"/>
        <color rgb="FFFF0000"/>
        <rFont val="Calibri"/>
        <family val="2"/>
        <scheme val="minor"/>
      </rPr>
      <t xml:space="preserve"> </t>
    </r>
    <r>
      <rPr>
        <sz val="11"/>
        <rFont val="Calibri"/>
        <family val="2"/>
        <scheme val="minor"/>
      </rPr>
      <t>least</t>
    </r>
    <r>
      <rPr>
        <b/>
        <sz val="11"/>
        <color rgb="FFFF0000"/>
        <rFont val="Calibri"/>
        <family val="2"/>
        <scheme val="minor"/>
      </rPr>
      <t xml:space="preserve"> </t>
    </r>
    <r>
      <rPr>
        <b/>
        <sz val="11"/>
        <color rgb="FFC00000"/>
        <rFont val="Calibri"/>
        <family val="2"/>
        <scheme val="minor"/>
      </rPr>
      <t>12 hours of documented training with the department being graded</t>
    </r>
    <r>
      <rPr>
        <sz val="11"/>
        <color theme="1"/>
        <rFont val="Calibri"/>
        <family val="2"/>
        <scheme val="minor"/>
      </rPr>
      <t>. Training held at a facility, new drivers training, and Haz Mat training can be credited at 100% hour for hour.  Under Company Training there is a 50% reduction in those hours. So if a firefighter obtains 100 hours of company training from another department your department can give that firefighter 50 hours credit. In order to obtain this credit, you must have a copy of the training records from the other department.</t>
    </r>
  </si>
  <si>
    <t>VOL RESPONSE ONLY</t>
  </si>
  <si>
    <t>Under the average number of fire inspections completed over the last three years, this is an initial inspection of commercial properties and does not include foster care inspections or re-inspections.</t>
  </si>
  <si>
    <r>
      <t xml:space="preserve">Does the district use their </t>
    </r>
    <r>
      <rPr>
        <b/>
        <u/>
        <sz val="12"/>
        <color theme="1"/>
        <rFont val="Calibri"/>
        <family val="2"/>
        <scheme val="minor"/>
      </rPr>
      <t>own</t>
    </r>
    <r>
      <rPr>
        <sz val="12"/>
        <color theme="1"/>
        <rFont val="Calibri"/>
        <family val="2"/>
        <scheme val="minor"/>
      </rPr>
      <t xml:space="preserve"> inspectors?</t>
    </r>
  </si>
  <si>
    <r>
      <t xml:space="preserve">Does the district use </t>
    </r>
    <r>
      <rPr>
        <b/>
        <u/>
        <sz val="12"/>
        <color theme="1"/>
        <rFont val="Calibri"/>
        <family val="2"/>
        <scheme val="minor"/>
      </rPr>
      <t>county</t>
    </r>
    <r>
      <rPr>
        <sz val="12"/>
        <color theme="1"/>
        <rFont val="Calibri"/>
        <family val="2"/>
        <scheme val="minor"/>
      </rPr>
      <t xml:space="preserve"> fire prevention inspectors?</t>
    </r>
  </si>
  <si>
    <r>
      <t xml:space="preserve">Does the district use </t>
    </r>
    <r>
      <rPr>
        <b/>
        <u/>
        <sz val="12"/>
        <color theme="1"/>
        <rFont val="Calibri"/>
        <family val="2"/>
        <scheme val="minor"/>
      </rPr>
      <t>in-service personnel</t>
    </r>
    <r>
      <rPr>
        <sz val="12"/>
        <color theme="1"/>
        <rFont val="Calibri"/>
        <family val="2"/>
        <scheme val="minor"/>
      </rPr>
      <t xml:space="preserve"> fire prevention inspectors?</t>
    </r>
  </si>
  <si>
    <t>Total Inspections</t>
  </si>
  <si>
    <t xml:space="preserve">Indicate which fire prevention ordinances below have been adopted: </t>
  </si>
  <si>
    <t>(these are  ordinances over and above the NC Building Code)</t>
  </si>
  <si>
    <t>Ordinance</t>
  </si>
  <si>
    <t>Using the Code Enforcement, Fire Investigator, FLSE Training Worksheet provide the average hours for all the creditable FLSE personnel.</t>
  </si>
  <si>
    <t>Does the district utilize their investigator SBI/County Fire Marshal Office/Local Law Enforcement to investigate suspicious fires?</t>
  </si>
  <si>
    <t>Both Code and FLSE</t>
  </si>
  <si>
    <t>Both Inv and FLSE</t>
  </si>
  <si>
    <r>
      <t xml:space="preserve">List each of your fire department's apparatus below unit #, </t>
    </r>
    <r>
      <rPr>
        <b/>
        <u/>
        <sz val="11"/>
        <color indexed="10"/>
        <rFont val="Calibri"/>
        <family val="2"/>
      </rPr>
      <t>begin with your engines</t>
    </r>
    <r>
      <rPr>
        <sz val="11"/>
        <color theme="1"/>
        <rFont val="Calibri"/>
        <family val="2"/>
        <scheme val="minor"/>
      </rPr>
      <t xml:space="preserve"> then ladders or service then tankers. Then record your structure fire responses that took place in the last 12 months. These are responses where there was actual damage to the structure. Structure fires include NFIRS code numbers 111, 112, 114, 120, 121,122,123. List the number of responding firefighting personnel and place an “x” below all the apparatus that responded on the first alarm. Do not include personnel who stand by or wait at the station until needed.  </t>
    </r>
    <r>
      <rPr>
        <b/>
        <sz val="11"/>
        <color indexed="10"/>
        <rFont val="Calibri"/>
        <family val="2"/>
      </rPr>
      <t>DO NOT INCLUDE AUTOMATIC AID RESPONSE ON THIS FORM CLICK ON  THIS LINK FOR  AUTOMATIC RESPONSE</t>
    </r>
  </si>
  <si>
    <t xml:space="preserve">Lay From Hydrant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</si>
</sst>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m/d/yy;@"/>
    <numFmt numFmtId="166" formatCode="0.0"/>
  </numFmts>
  <fonts count="130" x14ac:knownFonts="1">
    <font>
      <sz val="11"/>
      <color theme="1"/>
      <name val="Calibri"/>
      <family val="2"/>
      <scheme val="minor"/>
    </font>
    <font>
      <b/>
      <sz val="11"/>
      <color indexed="8"/>
      <name val="Calibri"/>
      <family val="2"/>
    </font>
    <font>
      <sz val="12"/>
      <color indexed="8"/>
      <name val="Calibri"/>
      <family val="2"/>
    </font>
    <font>
      <b/>
      <sz val="11"/>
      <color indexed="10"/>
      <name val="Calibri"/>
      <family val="2"/>
    </font>
    <font>
      <sz val="8"/>
      <name val="Calibri"/>
      <family val="2"/>
    </font>
    <font>
      <b/>
      <sz val="9"/>
      <color indexed="8"/>
      <name val="Calibri"/>
      <family val="2"/>
    </font>
    <font>
      <sz val="12"/>
      <color indexed="10"/>
      <name val="Calibri"/>
      <family val="2"/>
    </font>
    <font>
      <b/>
      <sz val="12"/>
      <color indexed="10"/>
      <name val="Calibri"/>
      <family val="2"/>
    </font>
    <font>
      <b/>
      <u/>
      <sz val="11"/>
      <color indexed="10"/>
      <name val="Calibri"/>
      <family val="2"/>
    </font>
    <font>
      <b/>
      <u/>
      <sz val="11"/>
      <color indexed="8"/>
      <name val="Calibri"/>
      <family val="2"/>
    </font>
    <font>
      <b/>
      <u/>
      <sz val="11"/>
      <color indexed="60"/>
      <name val="Calibri"/>
      <family val="2"/>
    </font>
    <font>
      <b/>
      <sz val="9"/>
      <color indexed="10"/>
      <name val="Calibri"/>
      <family val="2"/>
    </font>
    <font>
      <sz val="11"/>
      <name val="Calibri"/>
      <family val="2"/>
    </font>
    <font>
      <u/>
      <sz val="11"/>
      <color theme="10"/>
      <name val="Calibri"/>
      <family val="2"/>
      <scheme val="minor"/>
    </font>
    <font>
      <b/>
      <sz val="11"/>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b/>
      <sz val="8"/>
      <color theme="1"/>
      <name val="Calibri"/>
      <family val="2"/>
      <scheme val="minor"/>
    </font>
    <font>
      <b/>
      <sz val="9"/>
      <color theme="1"/>
      <name val="Calibri"/>
      <family val="2"/>
      <scheme val="minor"/>
    </font>
    <font>
      <b/>
      <sz val="14"/>
      <color theme="1"/>
      <name val="Calibri"/>
      <family val="2"/>
      <scheme val="minor"/>
    </font>
    <font>
      <b/>
      <sz val="11"/>
      <color theme="10"/>
      <name val="Calibri"/>
      <family val="2"/>
      <scheme val="minor"/>
    </font>
    <font>
      <b/>
      <sz val="11"/>
      <color rgb="FFC00000"/>
      <name val="Calibri"/>
      <family val="2"/>
      <scheme val="minor"/>
    </font>
    <font>
      <b/>
      <sz val="16"/>
      <color theme="1"/>
      <name val="Calibri"/>
      <family val="2"/>
      <scheme val="minor"/>
    </font>
    <font>
      <b/>
      <sz val="12"/>
      <color rgb="FFC00000"/>
      <name val="Calibri"/>
      <family val="2"/>
      <scheme val="minor"/>
    </font>
    <font>
      <b/>
      <sz val="11"/>
      <color rgb="FF353740"/>
      <name val="Calibri"/>
      <family val="2"/>
    </font>
    <font>
      <b/>
      <sz val="8"/>
      <color rgb="FFFF0000"/>
      <name val="Calibri"/>
      <family val="2"/>
      <scheme val="minor"/>
    </font>
    <font>
      <b/>
      <sz val="24"/>
      <color theme="1"/>
      <name val="Calibri"/>
      <family val="2"/>
      <scheme val="minor"/>
    </font>
    <font>
      <b/>
      <sz val="20"/>
      <color theme="1"/>
      <name val="Calibri"/>
      <family val="2"/>
      <scheme val="minor"/>
    </font>
    <font>
      <b/>
      <sz val="14"/>
      <color rgb="FFFF0000"/>
      <name val="Calibri"/>
      <family val="2"/>
      <scheme val="minor"/>
    </font>
    <font>
      <b/>
      <sz val="14"/>
      <color rgb="FFC00000"/>
      <name val="Calibri"/>
      <family val="2"/>
      <scheme val="minor"/>
    </font>
    <font>
      <b/>
      <sz val="11"/>
      <name val="Calibri"/>
      <family val="2"/>
      <scheme val="minor"/>
    </font>
    <font>
      <b/>
      <sz val="9"/>
      <color rgb="FFFF0000"/>
      <name val="Calibri"/>
      <family val="2"/>
      <scheme val="minor"/>
    </font>
    <font>
      <sz val="11"/>
      <color rgb="FF353740"/>
      <name val="Calibri"/>
      <family val="2"/>
    </font>
    <font>
      <b/>
      <sz val="10"/>
      <color rgb="FFFF0000"/>
      <name val="Calibri"/>
      <family val="2"/>
      <scheme val="minor"/>
    </font>
    <font>
      <sz val="10"/>
      <color theme="1"/>
      <name val="Calibri"/>
      <family val="2"/>
      <scheme val="minor"/>
    </font>
    <font>
      <sz val="12"/>
      <color rgb="FFFF0000"/>
      <name val="Calibri"/>
      <family val="2"/>
      <scheme val="minor"/>
    </font>
    <font>
      <b/>
      <sz val="10"/>
      <color theme="1"/>
      <name val="Calibri"/>
      <family val="2"/>
      <scheme val="minor"/>
    </font>
    <font>
      <b/>
      <sz val="10"/>
      <name val="Calibri"/>
      <family val="2"/>
      <scheme val="minor"/>
    </font>
    <font>
      <b/>
      <sz val="11"/>
      <color theme="0"/>
      <name val="Calibri"/>
      <family val="2"/>
      <scheme val="minor"/>
    </font>
    <font>
      <b/>
      <u/>
      <sz val="11"/>
      <color theme="10"/>
      <name val="Calibri"/>
      <family val="2"/>
      <scheme val="minor"/>
    </font>
    <font>
      <sz val="8"/>
      <color indexed="8"/>
      <name val="Calibri"/>
      <family val="2"/>
    </font>
    <font>
      <sz val="9"/>
      <color theme="1"/>
      <name val="Calibri"/>
      <family val="2"/>
      <scheme val="minor"/>
    </font>
    <font>
      <sz val="11"/>
      <color indexed="10"/>
      <name val="Calibri"/>
      <family val="2"/>
    </font>
    <font>
      <b/>
      <sz val="11"/>
      <color indexed="10"/>
      <name val="Calibri"/>
      <family val="2"/>
      <scheme val="minor"/>
    </font>
    <font>
      <sz val="10"/>
      <color indexed="8"/>
      <name val="Calibri"/>
      <family val="2"/>
    </font>
    <font>
      <b/>
      <sz val="14"/>
      <color indexed="8"/>
      <name val="Calibri"/>
      <family val="2"/>
      <scheme val="minor"/>
    </font>
    <font>
      <b/>
      <sz val="11"/>
      <color indexed="8"/>
      <name val="Calibri"/>
      <family val="2"/>
      <scheme val="minor"/>
    </font>
    <font>
      <b/>
      <sz val="10"/>
      <color indexed="8"/>
      <name val="Calibri"/>
      <family val="2"/>
      <scheme val="minor"/>
    </font>
    <font>
      <b/>
      <sz val="12"/>
      <color indexed="8"/>
      <name val="Calibri"/>
      <family val="2"/>
      <scheme val="minor"/>
    </font>
    <font>
      <sz val="11"/>
      <name val="Calibri"/>
      <family val="2"/>
      <scheme val="minor"/>
    </font>
    <font>
      <b/>
      <sz val="11"/>
      <color rgb="FF000000"/>
      <name val="Calibri"/>
      <family val="2"/>
      <scheme val="minor"/>
    </font>
    <font>
      <b/>
      <sz val="12"/>
      <color rgb="FF353740"/>
      <name val="Calibri"/>
      <family val="2"/>
    </font>
    <font>
      <sz val="12"/>
      <name val="Calibri"/>
      <family val="2"/>
      <scheme val="minor"/>
    </font>
    <font>
      <b/>
      <u/>
      <sz val="12"/>
      <color indexed="8"/>
      <name val="Calibri"/>
      <family val="2"/>
    </font>
    <font>
      <b/>
      <u/>
      <sz val="12"/>
      <color rgb="FFFF0000"/>
      <name val="Calibri"/>
      <family val="2"/>
      <scheme val="minor"/>
    </font>
    <font>
      <b/>
      <u/>
      <sz val="12"/>
      <color indexed="10"/>
      <name val="Calibri"/>
      <family val="2"/>
    </font>
    <font>
      <b/>
      <sz val="11"/>
      <color theme="1" tint="4.9989318521683403E-2"/>
      <name val="Calibri"/>
      <family val="2"/>
      <scheme val="minor"/>
    </font>
    <font>
      <b/>
      <sz val="10"/>
      <color indexed="60"/>
      <name val="Calibri"/>
      <family val="2"/>
    </font>
    <font>
      <b/>
      <sz val="12"/>
      <color rgb="FFFF0000"/>
      <name val="Calibri"/>
      <family val="2"/>
      <scheme val="minor"/>
    </font>
    <font>
      <sz val="11"/>
      <color rgb="FF353740"/>
      <name val="Calibri"/>
      <family val="2"/>
      <scheme val="minor"/>
    </font>
    <font>
      <b/>
      <sz val="11"/>
      <color indexed="60"/>
      <name val="Calibri"/>
      <family val="2"/>
    </font>
    <font>
      <b/>
      <sz val="22"/>
      <color theme="1"/>
      <name val="Calibri"/>
      <family val="2"/>
      <scheme val="minor"/>
    </font>
    <font>
      <sz val="20"/>
      <color theme="1"/>
      <name val="Calibri"/>
      <family val="2"/>
      <scheme val="minor"/>
    </font>
    <font>
      <b/>
      <sz val="20"/>
      <color rgb="FFFF0000"/>
      <name val="Calibri"/>
      <family val="2"/>
      <scheme val="minor"/>
    </font>
    <font>
      <b/>
      <u/>
      <sz val="20"/>
      <color rgb="FFFF0000"/>
      <name val="Calibri"/>
      <family val="2"/>
      <scheme val="minor"/>
    </font>
    <font>
      <b/>
      <sz val="16"/>
      <color rgb="FFFF0000"/>
      <name val="Calibri"/>
      <family val="2"/>
      <scheme val="minor"/>
    </font>
    <font>
      <b/>
      <sz val="14"/>
      <color theme="4" tint="-0.249977111117893"/>
      <name val="Calibri"/>
      <family val="2"/>
      <scheme val="minor"/>
    </font>
    <font>
      <sz val="10"/>
      <color rgb="FF000000"/>
      <name val="Times New Roman"/>
      <family val="1"/>
    </font>
    <font>
      <b/>
      <sz val="14"/>
      <name val="Calibri"/>
      <family val="2"/>
    </font>
    <font>
      <b/>
      <sz val="11"/>
      <name val="Calibri"/>
      <family val="2"/>
    </font>
    <font>
      <b/>
      <sz val="11"/>
      <color rgb="FF000000"/>
      <name val="Calibri"/>
      <family val="2"/>
    </font>
    <font>
      <sz val="11"/>
      <color rgb="FF000000"/>
      <name val="Calibri"/>
      <family val="2"/>
    </font>
    <font>
      <sz val="9"/>
      <name val="Calibri"/>
      <family val="2"/>
    </font>
    <font>
      <b/>
      <sz val="9"/>
      <name val="Calibri"/>
      <family val="2"/>
    </font>
    <font>
      <sz val="10"/>
      <name val="Calibri"/>
      <family val="2"/>
    </font>
    <font>
      <sz val="11"/>
      <color rgb="FFC00000"/>
      <name val="Calibri"/>
      <family val="2"/>
    </font>
    <font>
      <b/>
      <sz val="10"/>
      <color rgb="FFC00000"/>
      <name val="Calibri"/>
      <family val="2"/>
    </font>
    <font>
      <sz val="11"/>
      <color theme="1"/>
      <name val="Calibri"/>
      <family val="2"/>
    </font>
    <font>
      <b/>
      <sz val="14"/>
      <color theme="1"/>
      <name val="Calibri"/>
      <family val="2"/>
    </font>
    <font>
      <b/>
      <sz val="11"/>
      <color theme="1"/>
      <name val="Calibri"/>
      <family val="2"/>
    </font>
    <font>
      <b/>
      <sz val="9"/>
      <color rgb="FF993300"/>
      <name val="Calibri"/>
      <family val="2"/>
    </font>
    <font>
      <b/>
      <sz val="9"/>
      <color theme="1"/>
      <name val="Calibri"/>
      <family val="2"/>
    </font>
    <font>
      <b/>
      <sz val="11"/>
      <color rgb="FF993300"/>
      <name val="Calibri"/>
      <family val="2"/>
    </font>
    <font>
      <b/>
      <sz val="18"/>
      <color theme="0" tint="-4.9989318521683403E-2"/>
      <name val="Calibri"/>
      <family val="2"/>
      <scheme val="minor"/>
    </font>
    <font>
      <b/>
      <u/>
      <sz val="12"/>
      <name val="Calibri"/>
      <family val="2"/>
      <scheme val="minor"/>
    </font>
    <font>
      <b/>
      <sz val="12"/>
      <name val="Calibri"/>
      <family val="2"/>
      <scheme val="minor"/>
    </font>
    <font>
      <sz val="10"/>
      <color rgb="FF353740"/>
      <name val="Calibri"/>
      <family val="2"/>
    </font>
    <font>
      <sz val="11"/>
      <color rgb="FFC00000"/>
      <name val="Calibri"/>
      <family val="2"/>
      <scheme val="minor"/>
    </font>
    <font>
      <b/>
      <sz val="18"/>
      <color theme="1"/>
      <name val="Calibri"/>
      <family val="2"/>
      <scheme val="minor"/>
    </font>
    <font>
      <b/>
      <u/>
      <sz val="12"/>
      <color theme="10"/>
      <name val="Calibri"/>
      <family val="2"/>
      <scheme val="minor"/>
    </font>
    <font>
      <b/>
      <sz val="10.75"/>
      <color theme="1"/>
      <name val="Calibri"/>
      <family val="2"/>
      <scheme val="minor"/>
    </font>
    <font>
      <b/>
      <sz val="11"/>
      <color theme="4" tint="-0.249977111117893"/>
      <name val="Calibri"/>
      <family val="2"/>
      <scheme val="minor"/>
    </font>
    <font>
      <b/>
      <u/>
      <sz val="10"/>
      <color rgb="FFFF0000"/>
      <name val="Calibri"/>
      <family val="2"/>
      <scheme val="minor"/>
    </font>
    <font>
      <b/>
      <sz val="8"/>
      <color rgb="FFC00000"/>
      <name val="Calibri"/>
      <family val="2"/>
      <scheme val="minor"/>
    </font>
    <font>
      <sz val="8"/>
      <name val="Calibri"/>
      <family val="2"/>
      <scheme val="minor"/>
    </font>
    <font>
      <b/>
      <u/>
      <sz val="11"/>
      <color rgb="FFC00000"/>
      <name val="Calibri"/>
      <family val="2"/>
    </font>
    <font>
      <b/>
      <sz val="11"/>
      <color rgb="FFFF0000"/>
      <name val="Calibri"/>
      <family val="2"/>
    </font>
    <font>
      <u/>
      <sz val="12"/>
      <color theme="10"/>
      <name val="Calibri"/>
      <family val="2"/>
      <scheme val="minor"/>
    </font>
    <font>
      <b/>
      <u/>
      <sz val="18"/>
      <color rgb="FFFF0000"/>
      <name val="Calibri"/>
      <family val="2"/>
      <scheme val="minor"/>
    </font>
    <font>
      <u/>
      <sz val="11"/>
      <color theme="1"/>
      <name val="Calibri"/>
      <family val="2"/>
      <scheme val="minor"/>
    </font>
    <font>
      <sz val="12"/>
      <color indexed="8"/>
      <name val="Calibri"/>
      <family val="2"/>
      <scheme val="minor"/>
    </font>
    <font>
      <sz val="11"/>
      <color theme="0"/>
      <name val="Calibri"/>
      <family val="2"/>
      <scheme val="minor"/>
    </font>
    <font>
      <sz val="11"/>
      <color theme="4" tint="-0.24994659260841701"/>
      <name val="Calibri"/>
      <family val="2"/>
      <scheme val="minor"/>
    </font>
    <font>
      <b/>
      <u/>
      <sz val="12"/>
      <color rgb="FF0070C0"/>
      <name val="Calibri"/>
      <family val="2"/>
      <scheme val="minor"/>
    </font>
    <font>
      <sz val="18"/>
      <color theme="1"/>
      <name val="Calibri"/>
      <family val="2"/>
      <scheme val="minor"/>
    </font>
    <font>
      <sz val="10"/>
      <color rgb="FF353740"/>
      <name val="Arial"/>
      <family val="2"/>
    </font>
    <font>
      <sz val="11"/>
      <color theme="7" tint="0.79998168889431442"/>
      <name val="Calibri"/>
      <family val="2"/>
      <scheme val="minor"/>
    </font>
    <font>
      <b/>
      <sz val="11"/>
      <color theme="7" tint="0.79998168889431442"/>
      <name val="Calibri"/>
      <family val="2"/>
      <scheme val="minor"/>
    </font>
    <font>
      <b/>
      <sz val="14"/>
      <color rgb="FF353740"/>
      <name val="Calibri"/>
      <family val="2"/>
      <scheme val="minor"/>
    </font>
    <font>
      <sz val="14"/>
      <color theme="1"/>
      <name val="Calibri"/>
      <family val="2"/>
      <scheme val="minor"/>
    </font>
    <font>
      <b/>
      <sz val="14"/>
      <color indexed="8"/>
      <name val="Calibri"/>
      <family val="2"/>
    </font>
    <font>
      <b/>
      <sz val="14"/>
      <color rgb="FF353740"/>
      <name val="Calibri"/>
      <family val="2"/>
    </font>
    <font>
      <sz val="14"/>
      <color rgb="FF353740"/>
      <name val="Calibri"/>
      <family val="2"/>
      <scheme val="minor"/>
    </font>
    <font>
      <sz val="14"/>
      <color rgb="FF353740"/>
      <name val="Calibri"/>
      <family val="2"/>
    </font>
    <font>
      <sz val="14"/>
      <name val="Calibri"/>
      <family val="2"/>
    </font>
    <font>
      <b/>
      <u/>
      <sz val="14"/>
      <color indexed="8"/>
      <name val="Calibri"/>
      <family val="2"/>
    </font>
    <font>
      <sz val="14"/>
      <color theme="1"/>
      <name val="Calibri"/>
      <family val="2"/>
    </font>
    <font>
      <sz val="14"/>
      <color indexed="8"/>
      <name val="Calibri"/>
      <family val="2"/>
    </font>
    <font>
      <b/>
      <sz val="14"/>
      <color indexed="10"/>
      <name val="Calibri"/>
      <family val="2"/>
    </font>
    <font>
      <b/>
      <i/>
      <sz val="14"/>
      <color theme="1"/>
      <name val="Calibri"/>
      <family val="2"/>
      <scheme val="minor"/>
    </font>
    <font>
      <b/>
      <sz val="10"/>
      <color theme="1" tint="4.9989318521683403E-2"/>
      <name val="Calibri"/>
      <family val="2"/>
      <scheme val="minor"/>
    </font>
    <font>
      <b/>
      <sz val="7"/>
      <color theme="1"/>
      <name val="Calibri"/>
      <family val="2"/>
      <scheme val="minor"/>
    </font>
    <font>
      <b/>
      <sz val="9"/>
      <color rgb="FFFFFF00"/>
      <name val="Calibri"/>
      <family val="2"/>
      <scheme val="minor"/>
    </font>
    <font>
      <b/>
      <u/>
      <sz val="9"/>
      <color rgb="FFFFFF00"/>
      <name val="Calibri"/>
      <family val="2"/>
      <scheme val="minor"/>
    </font>
    <font>
      <b/>
      <sz val="16"/>
      <color rgb="FFC00000"/>
      <name val="Calibri"/>
      <family val="2"/>
      <scheme val="minor"/>
    </font>
    <font>
      <b/>
      <u/>
      <sz val="12"/>
      <color theme="1"/>
      <name val="Calibri"/>
      <family val="2"/>
      <scheme val="minor"/>
    </font>
    <font>
      <b/>
      <sz val="12"/>
      <color rgb="FF0070C0"/>
      <name val="Calibri"/>
      <family val="2"/>
      <scheme val="minor"/>
    </font>
    <font>
      <b/>
      <sz val="10"/>
      <color rgb="FFC000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bgColor indexed="64"/>
      </patternFill>
    </fill>
    <fill>
      <patternFill patternType="solid">
        <fgColor theme="4" tint="0.39997558519241921"/>
        <bgColor indexed="64"/>
      </patternFill>
    </fill>
    <fill>
      <patternFill patternType="solid">
        <fgColor theme="0"/>
        <bgColor theme="0"/>
      </patternFill>
    </fill>
    <fill>
      <patternFill patternType="solid">
        <fgColor rgb="FFE5DFEC"/>
        <bgColor rgb="FFE5DFEC"/>
      </patternFill>
    </fill>
    <fill>
      <patternFill patternType="solid">
        <fgColor theme="1"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theme="1" tint="0.34998626667073579"/>
        <bgColor indexed="64"/>
      </patternFill>
    </fill>
    <fill>
      <patternFill patternType="solid">
        <fgColor rgb="FFC00000"/>
        <bgColor indexed="64"/>
      </patternFill>
    </fill>
  </fills>
  <borders count="95">
    <border>
      <left/>
      <right/>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3" fillId="0" borderId="0" applyNumberFormat="0" applyFill="0" applyBorder="0" applyAlignment="0" applyProtection="0"/>
    <xf numFmtId="0" fontId="69" fillId="0" borderId="0"/>
    <xf numFmtId="0" fontId="79" fillId="0" borderId="0"/>
  </cellStyleXfs>
  <cellXfs count="1861">
    <xf numFmtId="0" fontId="0" fillId="0" borderId="0" xfId="0"/>
    <xf numFmtId="0" fontId="16" fillId="0" borderId="1" xfId="0" applyFont="1" applyBorder="1" applyAlignment="1">
      <alignment horizontal="right" vertical="center"/>
    </xf>
    <xf numFmtId="0" fontId="17" fillId="2" borderId="2" xfId="0" applyFont="1" applyFill="1" applyBorder="1" applyAlignment="1">
      <alignment horizontal="center" vertical="center"/>
    </xf>
    <xf numFmtId="0" fontId="17" fillId="2" borderId="0" xfId="0" applyFont="1" applyFill="1" applyAlignment="1">
      <alignment horizontal="center" vertical="center"/>
    </xf>
    <xf numFmtId="0" fontId="0" fillId="2" borderId="3" xfId="0" applyFill="1" applyBorder="1" applyAlignment="1">
      <alignment horizontal="right" vertical="center"/>
    </xf>
    <xf numFmtId="0" fontId="0" fillId="2" borderId="4" xfId="0" applyFill="1" applyBorder="1" applyAlignment="1">
      <alignment vertical="center"/>
    </xf>
    <xf numFmtId="0" fontId="0" fillId="2" borderId="5" xfId="0" applyFill="1" applyBorder="1" applyAlignment="1">
      <alignment horizontal="right" vertical="center"/>
    </xf>
    <xf numFmtId="0" fontId="0" fillId="0" borderId="0" xfId="0" applyAlignment="1">
      <alignment vertical="center"/>
    </xf>
    <xf numFmtId="0" fontId="0" fillId="0" borderId="2"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0" xfId="0" applyAlignment="1">
      <alignment horizontal="center" vertical="center"/>
    </xf>
    <xf numFmtId="0" fontId="0" fillId="2" borderId="1" xfId="0" applyFill="1" applyBorder="1" applyAlignment="1">
      <alignment horizontal="right" vertical="center"/>
    </xf>
    <xf numFmtId="0" fontId="0" fillId="2" borderId="9" xfId="0" applyFill="1" applyBorder="1" applyAlignment="1">
      <alignment horizontal="right" vertical="center"/>
    </xf>
    <xf numFmtId="0" fontId="0" fillId="2" borderId="0" xfId="0" applyFill="1" applyAlignment="1">
      <alignment vertical="center"/>
    </xf>
    <xf numFmtId="0" fontId="0" fillId="2" borderId="0" xfId="0" applyFill="1" applyAlignment="1">
      <alignment horizontal="center" vertical="center"/>
    </xf>
    <xf numFmtId="0" fontId="0" fillId="2" borderId="2" xfId="0" applyFill="1" applyBorder="1" applyAlignment="1">
      <alignment horizontal="center" vertical="center"/>
    </xf>
    <xf numFmtId="0" fontId="0" fillId="3" borderId="10" xfId="0" applyFill="1" applyBorder="1" applyAlignment="1" applyProtection="1">
      <alignment horizontal="center" vertical="center"/>
      <protection locked="0"/>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2" xfId="0" applyFill="1" applyBorder="1" applyAlignment="1">
      <alignment vertical="center"/>
    </xf>
    <xf numFmtId="0" fontId="0" fillId="2" borderId="2" xfId="0"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0" fillId="3" borderId="13" xfId="0" applyFill="1" applyBorder="1" applyAlignment="1" applyProtection="1">
      <alignment horizontal="center" vertical="center"/>
      <protection locked="0"/>
    </xf>
    <xf numFmtId="0" fontId="18" fillId="0" borderId="0" xfId="0" applyFont="1" applyAlignment="1">
      <alignment vertical="center"/>
    </xf>
    <xf numFmtId="0" fontId="0" fillId="0" borderId="5" xfId="0" applyBorder="1"/>
    <xf numFmtId="0" fontId="0" fillId="0" borderId="2" xfId="0" applyBorder="1"/>
    <xf numFmtId="0" fontId="0" fillId="0" borderId="8" xfId="0" applyBorder="1"/>
    <xf numFmtId="0" fontId="0" fillId="0" borderId="6" xfId="0" applyBorder="1"/>
    <xf numFmtId="0" fontId="0" fillId="0" borderId="7" xfId="0" applyBorder="1"/>
    <xf numFmtId="0" fontId="16" fillId="0" borderId="0" xfId="0" applyFont="1" applyAlignment="1">
      <alignment vertical="center"/>
    </xf>
    <xf numFmtId="0" fontId="14" fillId="0" borderId="0" xfId="0" applyFont="1" applyAlignment="1">
      <alignment horizontal="center" vertical="top"/>
    </xf>
    <xf numFmtId="0" fontId="16" fillId="4" borderId="14" xfId="0" applyFont="1" applyFill="1" applyBorder="1" applyAlignment="1" applyProtection="1">
      <alignment horizontal="center" vertical="center"/>
      <protection locked="0"/>
    </xf>
    <xf numFmtId="0" fontId="21" fillId="0" borderId="0" xfId="0" applyFont="1" applyAlignment="1">
      <alignment horizontal="center" vertical="top"/>
    </xf>
    <xf numFmtId="0" fontId="22" fillId="0" borderId="0" xfId="1" applyFont="1" applyFill="1" applyBorder="1" applyAlignment="1">
      <alignment horizontal="center" vertical="top"/>
    </xf>
    <xf numFmtId="0" fontId="0" fillId="3" borderId="14"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1"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0" fontId="0" fillId="2" borderId="0" xfId="0" applyFill="1" applyAlignment="1">
      <alignment horizontal="right" vertical="center"/>
    </xf>
    <xf numFmtId="0" fontId="0" fillId="0" borderId="24"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14" fillId="0" borderId="33" xfId="0" applyFont="1" applyBorder="1" applyAlignment="1">
      <alignment horizontal="center" vertical="center"/>
    </xf>
    <xf numFmtId="0" fontId="21" fillId="0" borderId="0" xfId="0" applyFont="1"/>
    <xf numFmtId="0" fontId="0" fillId="2" borderId="24" xfId="0" applyFill="1" applyBorder="1" applyAlignment="1">
      <alignment horizontal="right" vertical="center"/>
    </xf>
    <xf numFmtId="0" fontId="0" fillId="2" borderId="5" xfId="0" applyFill="1" applyBorder="1" applyAlignment="1">
      <alignment vertical="center"/>
    </xf>
    <xf numFmtId="0" fontId="0" fillId="0" borderId="0" xfId="0" applyAlignment="1" applyProtection="1">
      <alignment horizontal="center" vertical="center"/>
      <protection locked="0"/>
    </xf>
    <xf numFmtId="0" fontId="0" fillId="0" borderId="0" xfId="0" applyAlignment="1">
      <alignment horizontal="center"/>
    </xf>
    <xf numFmtId="0" fontId="14" fillId="0" borderId="0" xfId="0" applyFont="1"/>
    <xf numFmtId="0" fontId="14" fillId="0" borderId="0" xfId="0" applyFont="1" applyAlignment="1">
      <alignment horizontal="center" vertical="center"/>
    </xf>
    <xf numFmtId="165" fontId="0" fillId="3" borderId="30" xfId="0" applyNumberFormat="1" applyFill="1" applyBorder="1" applyAlignment="1" applyProtection="1">
      <alignment horizontal="center"/>
      <protection locked="0"/>
    </xf>
    <xf numFmtId="49" fontId="0" fillId="3" borderId="30" xfId="0" applyNumberFormat="1" applyFill="1" applyBorder="1" applyAlignment="1" applyProtection="1">
      <alignment horizontal="center"/>
      <protection locked="0"/>
    </xf>
    <xf numFmtId="0" fontId="0" fillId="3" borderId="30" xfId="0" applyFill="1" applyBorder="1" applyAlignment="1" applyProtection="1">
      <alignment horizontal="center"/>
      <protection locked="0"/>
    </xf>
    <xf numFmtId="0" fontId="0" fillId="3" borderId="30" xfId="0" applyFill="1" applyBorder="1" applyAlignment="1" applyProtection="1">
      <alignment horizontal="center" vertical="center"/>
      <protection locked="0"/>
    </xf>
    <xf numFmtId="0" fontId="0" fillId="3" borderId="31" xfId="0" applyFill="1" applyBorder="1" applyAlignment="1" applyProtection="1">
      <alignment horizontal="center" vertical="center"/>
      <protection locked="0"/>
    </xf>
    <xf numFmtId="0" fontId="0" fillId="3" borderId="14"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0" fillId="3" borderId="28" xfId="0" applyFill="1" applyBorder="1" applyAlignment="1" applyProtection="1">
      <alignment horizontal="center" vertical="center"/>
      <protection locked="0"/>
    </xf>
    <xf numFmtId="0" fontId="23" fillId="0" borderId="34" xfId="0" applyFont="1" applyBorder="1" applyAlignment="1">
      <alignment horizontal="center"/>
    </xf>
    <xf numFmtId="2" fontId="23" fillId="0" borderId="34" xfId="0" applyNumberFormat="1" applyFont="1" applyBorder="1" applyAlignment="1">
      <alignment horizontal="center"/>
    </xf>
    <xf numFmtId="0" fontId="0" fillId="0" borderId="34" xfId="0" applyBorder="1" applyAlignment="1">
      <alignment horizontal="center"/>
    </xf>
    <xf numFmtId="0" fontId="0" fillId="3" borderId="34" xfId="0" applyFill="1" applyBorder="1" applyAlignment="1" applyProtection="1">
      <alignment horizontal="center" vertical="center" shrinkToFit="1"/>
      <protection locked="0"/>
    </xf>
    <xf numFmtId="0" fontId="0" fillId="3" borderId="6" xfId="0" applyFill="1" applyBorder="1" applyAlignment="1" applyProtection="1">
      <alignment horizontal="center" vertical="center" shrinkToFit="1"/>
      <protection locked="0"/>
    </xf>
    <xf numFmtId="0" fontId="0" fillId="3" borderId="7" xfId="0" applyFill="1" applyBorder="1" applyAlignment="1" applyProtection="1">
      <alignment horizontal="center" vertical="center" shrinkToFit="1"/>
      <protection locked="0"/>
    </xf>
    <xf numFmtId="0" fontId="0" fillId="7" borderId="24"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5" xfId="0" applyFill="1" applyBorder="1" applyAlignment="1">
      <alignment horizontal="center" vertical="center" wrapText="1"/>
    </xf>
    <xf numFmtId="0" fontId="14" fillId="0" borderId="24" xfId="0" applyFont="1" applyBorder="1" applyAlignment="1">
      <alignment horizontal="center" vertical="center"/>
    </xf>
    <xf numFmtId="0" fontId="14" fillId="0" borderId="29"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29" xfId="0" applyFont="1" applyBorder="1" applyAlignment="1">
      <alignment horizontal="center" vertical="center"/>
    </xf>
    <xf numFmtId="0" fontId="14" fillId="0" borderId="37" xfId="0" applyFont="1" applyBorder="1" applyAlignment="1">
      <alignment horizontal="center" vertical="center" wrapText="1"/>
    </xf>
    <xf numFmtId="165" fontId="0" fillId="8" borderId="14" xfId="0" applyNumberFormat="1" applyFill="1" applyBorder="1" applyAlignment="1">
      <alignment horizontal="center"/>
    </xf>
    <xf numFmtId="49" fontId="0" fillId="8" borderId="21" xfId="0" applyNumberFormat="1" applyFill="1" applyBorder="1" applyAlignment="1">
      <alignment horizontal="center"/>
    </xf>
    <xf numFmtId="0" fontId="0" fillId="3" borderId="1"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0" borderId="38" xfId="0" applyBorder="1" applyAlignment="1">
      <alignment horizontal="center"/>
    </xf>
    <xf numFmtId="0" fontId="0" fillId="0" borderId="13" xfId="0" applyBorder="1" applyAlignment="1">
      <alignment horizontal="center"/>
    </xf>
    <xf numFmtId="0" fontId="0" fillId="7" borderId="13" xfId="0" applyFill="1"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7" borderId="41" xfId="0" applyFill="1" applyBorder="1" applyAlignment="1">
      <alignment horizontal="center"/>
    </xf>
    <xf numFmtId="0" fontId="0" fillId="7" borderId="38" xfId="0" applyFill="1" applyBorder="1" applyAlignment="1">
      <alignment horizontal="center"/>
    </xf>
    <xf numFmtId="2" fontId="0" fillId="0" borderId="42" xfId="0" applyNumberFormat="1" applyBorder="1" applyAlignment="1">
      <alignment horizontal="center" vertical="center"/>
    </xf>
    <xf numFmtId="2" fontId="0" fillId="0" borderId="43" xfId="0" applyNumberFormat="1" applyBorder="1" applyAlignment="1">
      <alignment horizontal="center" vertical="center"/>
    </xf>
    <xf numFmtId="2" fontId="0" fillId="7" borderId="43" xfId="0" applyNumberFormat="1" applyFill="1" applyBorder="1" applyAlignment="1">
      <alignment horizontal="center" vertical="center"/>
    </xf>
    <xf numFmtId="2" fontId="0" fillId="0" borderId="44" xfId="0" applyNumberFormat="1" applyBorder="1" applyAlignment="1">
      <alignment horizontal="center" vertical="center"/>
    </xf>
    <xf numFmtId="2" fontId="0" fillId="0" borderId="45" xfId="0" applyNumberFormat="1" applyBorder="1" applyAlignment="1">
      <alignment horizontal="center" vertical="center"/>
    </xf>
    <xf numFmtId="2" fontId="0" fillId="0" borderId="46" xfId="0" applyNumberFormat="1" applyBorder="1" applyAlignment="1">
      <alignment horizontal="center" vertical="center"/>
    </xf>
    <xf numFmtId="2" fontId="0" fillId="7" borderId="42" xfId="0" applyNumberFormat="1" applyFill="1" applyBorder="1" applyAlignment="1">
      <alignment horizontal="center" vertical="center"/>
    </xf>
    <xf numFmtId="2" fontId="0" fillId="7" borderId="45" xfId="0" applyNumberFormat="1" applyFill="1" applyBorder="1" applyAlignment="1">
      <alignment horizontal="center" vertical="center"/>
    </xf>
    <xf numFmtId="0" fontId="21" fillId="0" borderId="0" xfId="0" applyFont="1" applyAlignment="1">
      <alignment horizontal="center" vertical="center"/>
    </xf>
    <xf numFmtId="0" fontId="22" fillId="0" borderId="0" xfId="1" applyFont="1" applyFill="1" applyBorder="1" applyAlignment="1">
      <alignment horizontal="center" vertical="center"/>
    </xf>
    <xf numFmtId="0" fontId="0" fillId="4" borderId="30" xfId="0" applyFill="1" applyBorder="1" applyAlignment="1" applyProtection="1">
      <alignment horizontal="center" vertical="center"/>
      <protection locked="0"/>
    </xf>
    <xf numFmtId="0" fontId="16" fillId="4" borderId="30" xfId="0" applyFont="1" applyFill="1" applyBorder="1" applyAlignment="1" applyProtection="1">
      <alignment horizontal="center" vertical="center"/>
      <protection locked="0"/>
    </xf>
    <xf numFmtId="0" fontId="0" fillId="0" borderId="25" xfId="0" applyBorder="1"/>
    <xf numFmtId="0" fontId="0" fillId="0" borderId="5" xfId="0" applyBorder="1" applyAlignment="1">
      <alignment horizontal="left" vertical="center"/>
    </xf>
    <xf numFmtId="0" fontId="0" fillId="0" borderId="6" xfId="0" applyBorder="1" applyAlignment="1">
      <alignment horizontal="center"/>
    </xf>
    <xf numFmtId="0" fontId="21" fillId="0" borderId="0" xfId="0" applyFont="1" applyAlignment="1">
      <alignment vertical="center"/>
    </xf>
    <xf numFmtId="0" fontId="25" fillId="0" borderId="0" xfId="0" applyFont="1" applyAlignment="1">
      <alignment horizontal="center" vertical="center"/>
    </xf>
    <xf numFmtId="0" fontId="25" fillId="0" borderId="5" xfId="0" applyFont="1" applyBorder="1" applyAlignment="1">
      <alignment horizontal="center" vertical="center"/>
    </xf>
    <xf numFmtId="0" fontId="25" fillId="0" borderId="2" xfId="0" applyFont="1" applyBorder="1" applyAlignment="1">
      <alignment horizontal="center" vertical="center"/>
    </xf>
    <xf numFmtId="0" fontId="14" fillId="0" borderId="14" xfId="0" applyFont="1" applyBorder="1" applyAlignment="1">
      <alignment vertical="center" wrapText="1"/>
    </xf>
    <xf numFmtId="0" fontId="14" fillId="0" borderId="14" xfId="0" quotePrefix="1" applyFont="1" applyBorder="1" applyAlignment="1">
      <alignment vertical="center" wrapText="1"/>
    </xf>
    <xf numFmtId="0" fontId="14" fillId="0" borderId="20" xfId="0" applyFont="1" applyBorder="1" applyAlignment="1">
      <alignment vertical="center" wrapText="1"/>
    </xf>
    <xf numFmtId="0" fontId="14" fillId="0" borderId="20" xfId="0" quotePrefix="1" applyFont="1" applyBorder="1" applyAlignment="1">
      <alignment vertical="center" wrapText="1"/>
    </xf>
    <xf numFmtId="0" fontId="14" fillId="0" borderId="25" xfId="0" applyFont="1" applyBorder="1"/>
    <xf numFmtId="0" fontId="14" fillId="0" borderId="14" xfId="0" applyFont="1" applyBorder="1" applyAlignment="1">
      <alignment horizontal="center"/>
    </xf>
    <xf numFmtId="0" fontId="14" fillId="0" borderId="16" xfId="0" applyFont="1" applyBorder="1" applyAlignment="1">
      <alignment horizontal="center" vertical="center" wrapText="1"/>
    </xf>
    <xf numFmtId="0" fontId="0" fillId="0" borderId="48" xfId="0" applyBorder="1"/>
    <xf numFmtId="0" fontId="17" fillId="0" borderId="0" xfId="1" applyFont="1" applyFill="1" applyBorder="1" applyAlignment="1">
      <alignment horizontal="center" vertical="center"/>
    </xf>
    <xf numFmtId="0" fontId="0" fillId="0" borderId="0" xfId="0" applyAlignment="1">
      <alignment horizontal="left" vertical="center" wrapText="1"/>
    </xf>
    <xf numFmtId="0" fontId="14" fillId="0" borderId="0" xfId="0" applyFont="1" applyAlignment="1">
      <alignment vertical="center"/>
    </xf>
    <xf numFmtId="0" fontId="14" fillId="0" borderId="0" xfId="0" applyFont="1" applyAlignment="1">
      <alignment horizontal="left" vertical="top" wrapText="1"/>
    </xf>
    <xf numFmtId="0" fontId="0" fillId="0" borderId="0" xfId="0" applyAlignment="1">
      <alignment horizontal="left" vertical="center"/>
    </xf>
    <xf numFmtId="0" fontId="21" fillId="0" borderId="0" xfId="0" applyFont="1" applyAlignment="1">
      <alignment horizontal="center"/>
    </xf>
    <xf numFmtId="0" fontId="26" fillId="0" borderId="0" xfId="0" applyFont="1" applyAlignment="1">
      <alignment vertical="top" wrapText="1"/>
    </xf>
    <xf numFmtId="0" fontId="0" fillId="0" borderId="8" xfId="0" applyBorder="1" applyAlignment="1">
      <alignment horizontal="left" vertical="center"/>
    </xf>
    <xf numFmtId="0" fontId="0" fillId="0" borderId="6" xfId="0" applyBorder="1" applyAlignment="1">
      <alignment horizontal="left" vertical="center"/>
    </xf>
    <xf numFmtId="0" fontId="27" fillId="0" borderId="6" xfId="0" applyFont="1" applyBorder="1" applyAlignment="1">
      <alignment horizontal="left" vertical="center" wrapText="1"/>
    </xf>
    <xf numFmtId="0" fontId="14" fillId="0" borderId="5" xfId="0" applyFont="1" applyBorder="1" applyAlignment="1">
      <alignment horizontal="left"/>
    </xf>
    <xf numFmtId="0" fontId="0" fillId="8" borderId="0" xfId="0" applyFill="1"/>
    <xf numFmtId="0" fontId="30" fillId="0" borderId="0" xfId="0" applyFont="1" applyAlignment="1">
      <alignment vertical="center" wrapText="1"/>
    </xf>
    <xf numFmtId="0" fontId="0" fillId="4" borderId="14" xfId="0" applyFill="1" applyBorder="1" applyAlignment="1" applyProtection="1">
      <alignment horizontal="center"/>
      <protection locked="0"/>
    </xf>
    <xf numFmtId="0" fontId="31" fillId="0" borderId="0" xfId="0" applyFont="1" applyAlignment="1">
      <alignment vertical="center" wrapText="1"/>
    </xf>
    <xf numFmtId="0" fontId="20" fillId="0" borderId="0" xfId="0" applyFont="1" applyAlignment="1">
      <alignment horizontal="center" vertical="center"/>
    </xf>
    <xf numFmtId="0" fontId="18" fillId="0" borderId="0" xfId="0" applyFont="1" applyAlignment="1">
      <alignment horizontal="left" wrapText="1"/>
    </xf>
    <xf numFmtId="0" fontId="0" fillId="0" borderId="0" xfId="0" applyAlignment="1">
      <alignment vertical="top" wrapText="1"/>
    </xf>
    <xf numFmtId="0" fontId="15" fillId="0" borderId="0" xfId="0" applyFont="1"/>
    <xf numFmtId="0" fontId="0" fillId="0" borderId="0" xfId="0" applyAlignment="1">
      <alignment vertical="top"/>
    </xf>
    <xf numFmtId="0" fontId="0" fillId="0" borderId="0" xfId="0" applyAlignment="1">
      <alignment horizontal="left" vertical="top" wrapText="1"/>
    </xf>
    <xf numFmtId="0" fontId="0" fillId="0" borderId="0" xfId="0" applyAlignment="1">
      <alignment horizontal="left" vertical="top"/>
    </xf>
    <xf numFmtId="0" fontId="18" fillId="0" borderId="0" xfId="0" applyFont="1" applyAlignment="1">
      <alignment horizontal="left" vertical="top" wrapText="1"/>
    </xf>
    <xf numFmtId="0" fontId="0" fillId="0" borderId="2" xfId="0"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16" fillId="0" borderId="5" xfId="0" applyFont="1" applyBorder="1" applyAlignment="1">
      <alignment vertical="center"/>
    </xf>
    <xf numFmtId="0" fontId="14" fillId="0" borderId="6" xfId="0" applyFont="1" applyBorder="1" applyAlignment="1">
      <alignment horizontal="right" vertical="center"/>
    </xf>
    <xf numFmtId="0" fontId="20" fillId="0" borderId="0" xfId="0" applyFont="1" applyAlignment="1">
      <alignment horizontal="center" vertical="center" wrapText="1"/>
    </xf>
    <xf numFmtId="0" fontId="23" fillId="0" borderId="0" xfId="1" applyFont="1" applyFill="1" applyBorder="1" applyAlignment="1">
      <alignment horizontal="center" vertical="center"/>
    </xf>
    <xf numFmtId="0" fontId="13" fillId="0" borderId="0" xfId="1" applyFill="1" applyBorder="1" applyAlignment="1">
      <alignment horizontal="center" vertical="center"/>
    </xf>
    <xf numFmtId="0" fontId="23" fillId="0" borderId="0" xfId="0" applyFont="1" applyAlignment="1">
      <alignment horizontal="center" vertical="center"/>
    </xf>
    <xf numFmtId="49" fontId="0" fillId="0" borderId="0" xfId="0" quotePrefix="1" applyNumberFormat="1" applyAlignment="1">
      <alignment vertical="center"/>
    </xf>
    <xf numFmtId="0" fontId="14" fillId="0" borderId="48" xfId="0" applyFont="1" applyBorder="1" applyAlignment="1">
      <alignment vertical="center"/>
    </xf>
    <xf numFmtId="0" fontId="14" fillId="0" borderId="25" xfId="0" applyFont="1" applyBorder="1" applyAlignment="1">
      <alignment vertical="center"/>
    </xf>
    <xf numFmtId="0" fontId="14" fillId="0" borderId="26" xfId="0" applyFont="1" applyBorder="1" applyAlignment="1">
      <alignment vertical="center"/>
    </xf>
    <xf numFmtId="0" fontId="14" fillId="10" borderId="12" xfId="0" quotePrefix="1" applyFont="1" applyFill="1" applyBorder="1" applyAlignment="1">
      <alignment horizontal="center" vertical="center" shrinkToFit="1"/>
    </xf>
    <xf numFmtId="0" fontId="41" fillId="0" borderId="0" xfId="1" applyFont="1" applyFill="1" applyBorder="1" applyAlignment="1">
      <alignment horizontal="center" vertical="center"/>
    </xf>
    <xf numFmtId="0" fontId="0" fillId="0" borderId="3"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0" fillId="0" borderId="48"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0" fillId="0" borderId="53" xfId="0" applyBorder="1" applyAlignment="1">
      <alignment vertical="center"/>
    </xf>
    <xf numFmtId="1" fontId="0" fillId="0" borderId="0" xfId="0" applyNumberFormat="1" applyAlignment="1">
      <alignment vertical="center"/>
    </xf>
    <xf numFmtId="0" fontId="0" fillId="0" borderId="6" xfId="0" applyBorder="1" applyAlignment="1">
      <alignment vertical="top" wrapText="1"/>
    </xf>
    <xf numFmtId="0" fontId="20" fillId="0" borderId="0" xfId="1" applyFont="1" applyFill="1" applyBorder="1" applyAlignment="1">
      <alignment horizontal="center" vertical="center"/>
    </xf>
    <xf numFmtId="0" fontId="48" fillId="0" borderId="48" xfId="0" applyFont="1" applyBorder="1" applyAlignment="1">
      <alignment vertical="center"/>
    </xf>
    <xf numFmtId="0" fontId="48" fillId="0" borderId="25" xfId="0" applyFont="1" applyBorder="1" applyAlignment="1">
      <alignment vertical="center"/>
    </xf>
    <xf numFmtId="0" fontId="48" fillId="0" borderId="26" xfId="0" applyFont="1" applyBorder="1" applyAlignment="1">
      <alignment vertical="center"/>
    </xf>
    <xf numFmtId="0" fontId="48" fillId="10" borderId="12" xfId="0" quotePrefix="1" applyFont="1" applyFill="1" applyBorder="1" applyAlignment="1">
      <alignment horizontal="center" vertical="center" shrinkToFit="1"/>
    </xf>
    <xf numFmtId="49" fontId="14" fillId="0" borderId="0" xfId="0" quotePrefix="1" applyNumberFormat="1" applyFont="1" applyAlignment="1">
      <alignment vertical="center"/>
    </xf>
    <xf numFmtId="0" fontId="13" fillId="12" borderId="33" xfId="1" applyFill="1" applyBorder="1" applyAlignment="1">
      <alignment horizontal="center" vertical="center"/>
    </xf>
    <xf numFmtId="0" fontId="13" fillId="12" borderId="64" xfId="1" applyFill="1" applyBorder="1" applyAlignment="1">
      <alignment horizontal="center" vertical="center"/>
    </xf>
    <xf numFmtId="0" fontId="13" fillId="12" borderId="65" xfId="1" applyFill="1" applyBorder="1" applyAlignment="1">
      <alignment horizontal="center" vertical="center"/>
    </xf>
    <xf numFmtId="0" fontId="51" fillId="0" borderId="0" xfId="0" applyFont="1"/>
    <xf numFmtId="0" fontId="52" fillId="0" borderId="0" xfId="0" applyFont="1"/>
    <xf numFmtId="0" fontId="53" fillId="0" borderId="5" xfId="0" applyFont="1" applyBorder="1" applyAlignment="1">
      <alignment horizontal="left" vertical="top" wrapText="1"/>
    </xf>
    <xf numFmtId="0" fontId="53" fillId="0" borderId="2" xfId="0" applyFont="1" applyBorder="1" applyAlignment="1">
      <alignment horizontal="left" vertical="top" wrapText="1"/>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0" fillId="0" borderId="6" xfId="0" applyBorder="1" applyAlignment="1">
      <alignment horizontal="center" vertical="center"/>
    </xf>
    <xf numFmtId="0" fontId="54" fillId="0" borderId="4" xfId="0" applyFont="1" applyBorder="1" applyAlignment="1">
      <alignment vertical="center" wrapText="1"/>
    </xf>
    <xf numFmtId="0" fontId="0" fillId="0" borderId="4" xfId="0" applyBorder="1"/>
    <xf numFmtId="0" fontId="0" fillId="0" borderId="12" xfId="0" applyBorder="1"/>
    <xf numFmtId="0" fontId="17" fillId="0" borderId="5" xfId="0" applyFont="1" applyBorder="1" applyAlignment="1">
      <alignment vertical="top" wrapText="1"/>
    </xf>
    <xf numFmtId="0" fontId="20" fillId="0" borderId="5" xfId="0" applyFont="1" applyBorder="1" applyAlignment="1">
      <alignment vertical="center" wrapText="1"/>
    </xf>
    <xf numFmtId="0" fontId="16" fillId="0" borderId="5" xfId="0" applyFont="1" applyBorder="1" applyAlignment="1">
      <alignment vertical="top"/>
    </xf>
    <xf numFmtId="0" fontId="16" fillId="0" borderId="5" xfId="0" applyFont="1" applyBorder="1" applyAlignment="1">
      <alignment vertical="top" wrapText="1"/>
    </xf>
    <xf numFmtId="0" fontId="16" fillId="0" borderId="5" xfId="0" applyFont="1" applyBorder="1" applyAlignment="1">
      <alignment horizontal="center" wrapText="1"/>
    </xf>
    <xf numFmtId="17" fontId="0" fillId="0" borderId="0" xfId="0" applyNumberFormat="1"/>
    <xf numFmtId="0" fontId="0" fillId="2" borderId="5" xfId="0" applyFill="1" applyBorder="1" applyAlignment="1">
      <alignment horizontal="center" vertical="center"/>
    </xf>
    <xf numFmtId="0" fontId="0" fillId="2" borderId="8" xfId="0" applyFill="1" applyBorder="1" applyAlignment="1">
      <alignment horizontal="center"/>
    </xf>
    <xf numFmtId="2" fontId="17" fillId="0" borderId="33" xfId="0" applyNumberFormat="1" applyFont="1" applyBorder="1" applyAlignment="1">
      <alignment horizontal="center"/>
    </xf>
    <xf numFmtId="0" fontId="17" fillId="0" borderId="7" xfId="0" applyFont="1" applyBorder="1" applyAlignment="1">
      <alignment horizontal="center"/>
    </xf>
    <xf numFmtId="0" fontId="14" fillId="2" borderId="68" xfId="0" applyFont="1" applyFill="1" applyBorder="1" applyAlignment="1">
      <alignment horizontal="center"/>
    </xf>
    <xf numFmtId="1" fontId="14" fillId="2" borderId="47" xfId="0" applyNumberFormat="1" applyFont="1" applyFill="1" applyBorder="1" applyAlignment="1">
      <alignment horizontal="center" vertical="center"/>
    </xf>
    <xf numFmtId="0" fontId="14" fillId="2" borderId="48" xfId="0" applyFont="1" applyFill="1" applyBorder="1" applyAlignment="1">
      <alignment horizontal="center"/>
    </xf>
    <xf numFmtId="0" fontId="0" fillId="2" borderId="0" xfId="0" applyFill="1" applyAlignment="1">
      <alignment horizontal="center"/>
    </xf>
    <xf numFmtId="0" fontId="14" fillId="2" borderId="71" xfId="0" applyFont="1" applyFill="1" applyBorder="1" applyAlignment="1">
      <alignment horizontal="center" vertical="center"/>
    </xf>
    <xf numFmtId="0" fontId="20" fillId="2" borderId="71" xfId="0" applyFont="1" applyFill="1" applyBorder="1" applyAlignment="1">
      <alignment horizontal="center" vertical="center"/>
    </xf>
    <xf numFmtId="1" fontId="14" fillId="2" borderId="71" xfId="0" applyNumberFormat="1" applyFont="1" applyFill="1" applyBorder="1" applyAlignment="1">
      <alignment horizontal="center" vertical="center"/>
    </xf>
    <xf numFmtId="1" fontId="14" fillId="0" borderId="32" xfId="0" applyNumberFormat="1" applyFont="1" applyBorder="1" applyAlignment="1">
      <alignment horizontal="center"/>
    </xf>
    <xf numFmtId="0" fontId="0" fillId="0" borderId="69" xfId="0" applyBorder="1"/>
    <xf numFmtId="0" fontId="0" fillId="0" borderId="37" xfId="0" applyBorder="1"/>
    <xf numFmtId="0" fontId="0" fillId="0" borderId="29" xfId="0" applyBorder="1"/>
    <xf numFmtId="0" fontId="0" fillId="0" borderId="53" xfId="0" applyBorder="1"/>
    <xf numFmtId="0" fontId="0" fillId="0" borderId="60" xfId="0" applyBorder="1"/>
    <xf numFmtId="0" fontId="14" fillId="0" borderId="0" xfId="0" applyFont="1" applyAlignment="1">
      <alignment vertical="top" wrapText="1"/>
    </xf>
    <xf numFmtId="0" fontId="64" fillId="8" borderId="0" xfId="0" applyFont="1" applyFill="1"/>
    <xf numFmtId="0" fontId="64" fillId="8" borderId="0" xfId="0" applyFont="1" applyFill="1" applyAlignment="1">
      <alignment vertical="center"/>
    </xf>
    <xf numFmtId="0" fontId="64" fillId="8" borderId="0" xfId="0" applyFont="1" applyFill="1" applyAlignment="1">
      <alignment horizontal="center"/>
    </xf>
    <xf numFmtId="0" fontId="0" fillId="8" borderId="0" xfId="0" applyFill="1" applyAlignment="1">
      <alignment horizontal="center"/>
    </xf>
    <xf numFmtId="0" fontId="0" fillId="8" borderId="0" xfId="0" applyFill="1" applyAlignment="1">
      <alignment vertical="center"/>
    </xf>
    <xf numFmtId="0" fontId="21" fillId="8" borderId="8" xfId="0" applyFont="1" applyFill="1" applyBorder="1" applyAlignment="1">
      <alignment vertical="center"/>
    </xf>
    <xf numFmtId="0" fontId="21" fillId="8" borderId="6" xfId="0" applyFont="1" applyFill="1" applyBorder="1" applyAlignment="1">
      <alignment vertical="center"/>
    </xf>
    <xf numFmtId="0" fontId="0" fillId="8" borderId="6" xfId="0" applyFill="1" applyBorder="1" applyAlignment="1">
      <alignment vertical="center"/>
    </xf>
    <xf numFmtId="0" fontId="0" fillId="8" borderId="5" xfId="0" applyFill="1" applyBorder="1" applyAlignment="1">
      <alignment horizontal="center" vertical="center"/>
    </xf>
    <xf numFmtId="0" fontId="14" fillId="8" borderId="0" xfId="0" applyFont="1" applyFill="1" applyAlignment="1">
      <alignment horizontal="right" vertical="center"/>
    </xf>
    <xf numFmtId="0" fontId="67" fillId="8" borderId="0" xfId="0" applyFont="1" applyFill="1" applyAlignment="1">
      <alignment horizontal="center"/>
    </xf>
    <xf numFmtId="0" fontId="21" fillId="8" borderId="0" xfId="0" applyFont="1" applyFill="1" applyAlignment="1">
      <alignment horizontal="right" vertical="center"/>
    </xf>
    <xf numFmtId="0" fontId="0" fillId="8" borderId="5" xfId="0" applyFill="1" applyBorder="1" applyAlignment="1">
      <alignment horizontal="center"/>
    </xf>
    <xf numFmtId="0" fontId="18" fillId="8" borderId="0" xfId="0" applyFont="1" applyFill="1" applyAlignment="1">
      <alignment horizontal="center" vertical="center"/>
    </xf>
    <xf numFmtId="0" fontId="14" fillId="8" borderId="0" xfId="0" applyFont="1" applyFill="1" applyAlignment="1">
      <alignment horizontal="right"/>
    </xf>
    <xf numFmtId="0" fontId="0" fillId="8" borderId="0" xfId="0" applyFill="1" applyAlignment="1">
      <alignment horizontal="center" vertical="center" wrapText="1"/>
    </xf>
    <xf numFmtId="14" fontId="0" fillId="4" borderId="30" xfId="0" applyNumberFormat="1" applyFill="1" applyBorder="1" applyAlignment="1" applyProtection="1">
      <alignment horizontal="center" vertical="center"/>
      <protection locked="0"/>
    </xf>
    <xf numFmtId="21" fontId="0" fillId="4" borderId="14" xfId="0" applyNumberFormat="1" applyFill="1" applyBorder="1" applyAlignment="1" applyProtection="1">
      <alignment horizontal="center" vertical="center"/>
      <protection locked="0"/>
    </xf>
    <xf numFmtId="45" fontId="0" fillId="8" borderId="30" xfId="0" applyNumberFormat="1" applyFill="1" applyBorder="1" applyAlignment="1">
      <alignment horizontal="center" vertical="center"/>
    </xf>
    <xf numFmtId="21" fontId="0" fillId="8" borderId="30" xfId="0" applyNumberFormat="1" applyFill="1" applyBorder="1" applyAlignment="1">
      <alignment horizontal="center" vertical="center"/>
    </xf>
    <xf numFmtId="45" fontId="0" fillId="8" borderId="14" xfId="0" applyNumberFormat="1" applyFill="1" applyBorder="1" applyAlignment="1">
      <alignment horizontal="center" vertical="center"/>
    </xf>
    <xf numFmtId="21" fontId="0" fillId="8" borderId="0" xfId="0" applyNumberFormat="1" applyFill="1"/>
    <xf numFmtId="45" fontId="0" fillId="8" borderId="0" xfId="0" applyNumberFormat="1" applyFill="1" applyAlignment="1">
      <alignment horizontal="center" vertical="center"/>
    </xf>
    <xf numFmtId="0" fontId="69" fillId="0" borderId="0" xfId="2" applyAlignment="1">
      <alignment horizontal="left" vertical="top"/>
    </xf>
    <xf numFmtId="0" fontId="71" fillId="0" borderId="75" xfId="2" applyFont="1" applyBorder="1" applyAlignment="1">
      <alignment horizontal="center" vertical="center" wrapText="1"/>
    </xf>
    <xf numFmtId="9" fontId="73" fillId="0" borderId="75" xfId="2" applyNumberFormat="1" applyFont="1" applyBorder="1" applyAlignment="1">
      <alignment horizontal="center" vertical="top" shrinkToFit="1"/>
    </xf>
    <xf numFmtId="9" fontId="73" fillId="0" borderId="75" xfId="2" applyNumberFormat="1" applyFont="1" applyBorder="1" applyAlignment="1">
      <alignment horizontal="center" vertical="center" shrinkToFit="1"/>
    </xf>
    <xf numFmtId="0" fontId="71" fillId="0" borderId="0" xfId="2" applyFont="1" applyAlignment="1">
      <alignment horizontal="left" vertical="top" wrapText="1"/>
    </xf>
    <xf numFmtId="1" fontId="72" fillId="0" borderId="0" xfId="2" applyNumberFormat="1" applyFont="1" applyAlignment="1">
      <alignment horizontal="center" vertical="top" shrinkToFit="1"/>
    </xf>
    <xf numFmtId="1" fontId="73" fillId="0" borderId="0" xfId="2" applyNumberFormat="1" applyFont="1" applyAlignment="1">
      <alignment horizontal="center" vertical="top" shrinkToFit="1"/>
    </xf>
    <xf numFmtId="9" fontId="73" fillId="0" borderId="0" xfId="2" applyNumberFormat="1" applyFont="1" applyAlignment="1">
      <alignment horizontal="center" vertical="top" shrinkToFit="1"/>
    </xf>
    <xf numFmtId="0" fontId="71" fillId="0" borderId="0" xfId="2" applyFont="1" applyAlignment="1">
      <alignment horizontal="left" vertical="top"/>
    </xf>
    <xf numFmtId="0" fontId="70" fillId="0" borderId="75" xfId="2" applyFont="1" applyBorder="1" applyAlignment="1">
      <alignment horizontal="center" vertical="center" wrapText="1"/>
    </xf>
    <xf numFmtId="0" fontId="71" fillId="0" borderId="75" xfId="2" applyFont="1" applyBorder="1" applyAlignment="1">
      <alignment horizontal="left" vertical="top" wrapText="1"/>
    </xf>
    <xf numFmtId="0" fontId="69" fillId="0" borderId="75" xfId="2" applyBorder="1" applyAlignment="1">
      <alignment horizontal="left" vertical="top" wrapText="1"/>
    </xf>
    <xf numFmtId="0" fontId="71" fillId="0" borderId="76" xfId="2" applyFont="1" applyBorder="1" applyAlignment="1">
      <alignment horizontal="left" vertical="top" wrapText="1"/>
    </xf>
    <xf numFmtId="0" fontId="71" fillId="0" borderId="79" xfId="2" applyFont="1" applyBorder="1" applyAlignment="1">
      <alignment horizontal="left" vertical="top" wrapText="1"/>
    </xf>
    <xf numFmtId="0" fontId="12" fillId="0" borderId="75" xfId="2" applyFont="1" applyBorder="1" applyAlignment="1">
      <alignment horizontal="left" vertical="top" wrapText="1"/>
    </xf>
    <xf numFmtId="0" fontId="79" fillId="0" borderId="0" xfId="3"/>
    <xf numFmtId="0" fontId="81" fillId="14" borderId="2" xfId="3" applyFont="1" applyFill="1" applyBorder="1" applyAlignment="1">
      <alignment horizontal="center" vertical="center"/>
    </xf>
    <xf numFmtId="0" fontId="79" fillId="0" borderId="14" xfId="3" applyBorder="1" applyAlignment="1" applyProtection="1">
      <alignment horizontal="center" vertical="center"/>
      <protection locked="0"/>
    </xf>
    <xf numFmtId="3" fontId="79" fillId="0" borderId="14" xfId="3" applyNumberFormat="1" applyBorder="1" applyAlignment="1" applyProtection="1">
      <alignment horizontal="center" vertical="center"/>
      <protection locked="0"/>
    </xf>
    <xf numFmtId="0" fontId="79" fillId="0" borderId="10" xfId="3" applyBorder="1" applyAlignment="1" applyProtection="1">
      <alignment horizontal="center" vertical="center"/>
      <protection locked="0"/>
    </xf>
    <xf numFmtId="0" fontId="79" fillId="0" borderId="19" xfId="3" applyBorder="1" applyAlignment="1" applyProtection="1">
      <alignment horizontal="center" vertical="center"/>
      <protection locked="0"/>
    </xf>
    <xf numFmtId="3" fontId="79" fillId="0" borderId="19" xfId="3" applyNumberFormat="1" applyBorder="1" applyAlignment="1" applyProtection="1">
      <alignment horizontal="center" vertical="center"/>
      <protection locked="0"/>
    </xf>
    <xf numFmtId="0" fontId="79" fillId="0" borderId="28" xfId="3" applyBorder="1" applyAlignment="1" applyProtection="1">
      <alignment horizontal="center" vertical="center"/>
      <protection locked="0"/>
    </xf>
    <xf numFmtId="0" fontId="84" fillId="0" borderId="85" xfId="3" applyFont="1" applyBorder="1" applyAlignment="1">
      <alignment horizontal="center" vertical="center"/>
    </xf>
    <xf numFmtId="0" fontId="84" fillId="0" borderId="86" xfId="3" applyFont="1" applyBorder="1" applyAlignment="1">
      <alignment horizontal="center" vertical="center"/>
    </xf>
    <xf numFmtId="0" fontId="84" fillId="0" borderId="87" xfId="3" applyFont="1" applyBorder="1" applyAlignment="1">
      <alignment horizontal="center" vertical="center"/>
    </xf>
    <xf numFmtId="0" fontId="79" fillId="0" borderId="0" xfId="3" applyAlignment="1">
      <alignment horizontal="center" vertical="center"/>
    </xf>
    <xf numFmtId="0" fontId="81" fillId="0" borderId="0" xfId="3" applyFont="1" applyAlignment="1">
      <alignment horizontal="center" vertical="center"/>
    </xf>
    <xf numFmtId="0" fontId="79" fillId="0" borderId="0" xfId="3" applyAlignment="1">
      <alignment horizontal="center"/>
    </xf>
    <xf numFmtId="0" fontId="79" fillId="0" borderId="20" xfId="3" applyBorder="1" applyAlignment="1" applyProtection="1">
      <alignment horizontal="center" vertical="center"/>
      <protection locked="0"/>
    </xf>
    <xf numFmtId="3" fontId="79" fillId="0" borderId="20" xfId="3" applyNumberFormat="1" applyBorder="1" applyAlignment="1" applyProtection="1">
      <alignment horizontal="center" vertical="center"/>
      <protection locked="0"/>
    </xf>
    <xf numFmtId="0" fontId="79" fillId="0" borderId="47" xfId="3" applyBorder="1" applyAlignment="1" applyProtection="1">
      <alignment horizontal="center" vertical="center"/>
      <protection locked="0"/>
    </xf>
    <xf numFmtId="0" fontId="79" fillId="0" borderId="22" xfId="3" applyBorder="1" applyAlignment="1" applyProtection="1">
      <alignment horizontal="center" vertical="center"/>
      <protection locked="0"/>
    </xf>
    <xf numFmtId="0" fontId="79" fillId="0" borderId="23" xfId="3" applyBorder="1" applyAlignment="1" applyProtection="1">
      <alignment horizontal="center" vertical="center"/>
      <protection locked="0"/>
    </xf>
    <xf numFmtId="0" fontId="79" fillId="0" borderId="27" xfId="3" applyBorder="1" applyAlignment="1" applyProtection="1">
      <alignment horizontal="center" vertical="center"/>
      <protection locked="0"/>
    </xf>
    <xf numFmtId="0" fontId="81" fillId="0" borderId="0" xfId="3" applyFont="1" applyAlignment="1">
      <alignment horizontal="center"/>
    </xf>
    <xf numFmtId="0" fontId="79" fillId="14" borderId="0" xfId="3" applyFill="1" applyAlignment="1">
      <alignment horizontal="center" vertical="center"/>
    </xf>
    <xf numFmtId="49" fontId="82" fillId="14" borderId="0" xfId="3" applyNumberFormat="1" applyFont="1" applyFill="1" applyAlignment="1">
      <alignment horizontal="center" vertical="center"/>
    </xf>
    <xf numFmtId="0" fontId="81" fillId="0" borderId="1" xfId="3" applyFont="1" applyBorder="1" applyAlignment="1">
      <alignment horizontal="center"/>
    </xf>
    <xf numFmtId="0" fontId="81" fillId="0" borderId="8" xfId="3" applyFont="1" applyBorder="1" applyAlignment="1">
      <alignment horizontal="center"/>
    </xf>
    <xf numFmtId="0" fontId="0" fillId="16" borderId="0" xfId="0" applyFill="1"/>
    <xf numFmtId="0" fontId="29" fillId="16" borderId="0" xfId="0" applyFont="1" applyFill="1"/>
    <xf numFmtId="0" fontId="29" fillId="16" borderId="0" xfId="0" applyFont="1" applyFill="1" applyAlignment="1">
      <alignment horizontal="center"/>
    </xf>
    <xf numFmtId="0" fontId="28" fillId="16" borderId="0" xfId="0" applyFont="1" applyFill="1"/>
    <xf numFmtId="0" fontId="24" fillId="16" borderId="0" xfId="0" applyFont="1" applyFill="1" applyAlignment="1">
      <alignment vertical="center"/>
    </xf>
    <xf numFmtId="0" fontId="24" fillId="16" borderId="0" xfId="0" applyFont="1" applyFill="1" applyAlignment="1">
      <alignment horizontal="center" vertical="center"/>
    </xf>
    <xf numFmtId="0" fontId="17" fillId="16" borderId="0" xfId="1" applyFont="1" applyFill="1" applyBorder="1" applyAlignment="1">
      <alignment vertical="center"/>
    </xf>
    <xf numFmtId="0" fontId="14" fillId="16" borderId="0" xfId="0" applyFont="1" applyFill="1"/>
    <xf numFmtId="0" fontId="76" fillId="0" borderId="75" xfId="2" applyFont="1" applyBorder="1" applyAlignment="1">
      <alignment horizontal="left" vertical="top" wrapText="1"/>
    </xf>
    <xf numFmtId="0" fontId="81" fillId="0" borderId="24" xfId="3" applyFont="1" applyBorder="1" applyAlignment="1">
      <alignment horizontal="center"/>
    </xf>
    <xf numFmtId="0" fontId="79" fillId="0" borderId="29" xfId="3" applyBorder="1" applyAlignment="1" applyProtection="1">
      <alignment horizontal="center" vertical="center"/>
      <protection locked="0"/>
    </xf>
    <xf numFmtId="0" fontId="79" fillId="0" borderId="30" xfId="3" applyBorder="1" applyAlignment="1" applyProtection="1">
      <alignment horizontal="center" vertical="center"/>
      <protection locked="0"/>
    </xf>
    <xf numFmtId="3" fontId="79" fillId="0" borderId="30" xfId="3" applyNumberFormat="1" applyBorder="1" applyAlignment="1" applyProtection="1">
      <alignment horizontal="center" vertical="center"/>
      <protection locked="0"/>
    </xf>
    <xf numFmtId="0" fontId="79" fillId="0" borderId="31" xfId="3" applyBorder="1" applyAlignment="1" applyProtection="1">
      <alignment horizontal="center" vertical="center"/>
      <protection locked="0"/>
    </xf>
    <xf numFmtId="0" fontId="81" fillId="0" borderId="45" xfId="3" applyFont="1" applyBorder="1" applyAlignment="1">
      <alignment horizontal="center" vertical="center"/>
    </xf>
    <xf numFmtId="0" fontId="81" fillId="0" borderId="26" xfId="3" applyFont="1" applyBorder="1" applyAlignment="1">
      <alignment horizontal="center" vertical="center"/>
    </xf>
    <xf numFmtId="0" fontId="81" fillId="0" borderId="33" xfId="3" applyFont="1" applyBorder="1" applyAlignment="1">
      <alignment horizontal="center" vertical="center"/>
    </xf>
    <xf numFmtId="0" fontId="83" fillId="0" borderId="33" xfId="3" applyFont="1" applyBorder="1" applyAlignment="1">
      <alignment horizontal="center" vertical="center" wrapText="1"/>
    </xf>
    <xf numFmtId="0" fontId="14" fillId="0" borderId="0" xfId="0" applyFont="1" applyAlignment="1">
      <alignment horizontal="center" vertical="center" wrapText="1"/>
    </xf>
    <xf numFmtId="2" fontId="0" fillId="0" borderId="0" xfId="0" applyNumberFormat="1" applyAlignment="1">
      <alignment horizontal="center" vertical="center"/>
    </xf>
    <xf numFmtId="0" fontId="0" fillId="3" borderId="1" xfId="0" applyFill="1" applyBorder="1" applyAlignment="1" applyProtection="1">
      <alignment horizontal="center" vertical="center" shrinkToFit="1"/>
      <protection locked="0"/>
    </xf>
    <xf numFmtId="0" fontId="0" fillId="3" borderId="22" xfId="0" applyFill="1" applyBorder="1" applyAlignment="1" applyProtection="1">
      <alignment horizontal="center" vertical="center" shrinkToFit="1"/>
      <protection locked="0"/>
    </xf>
    <xf numFmtId="0" fontId="0" fillId="3" borderId="23" xfId="0" applyFill="1" applyBorder="1" applyAlignment="1" applyProtection="1">
      <alignment horizontal="center" vertical="center" shrinkToFit="1"/>
      <protection locked="0"/>
    </xf>
    <xf numFmtId="0" fontId="0" fillId="3" borderId="11" xfId="0" applyFill="1" applyBorder="1" applyAlignment="1" applyProtection="1">
      <alignment horizontal="center" vertical="center" shrinkToFit="1"/>
      <protection locked="0"/>
    </xf>
    <xf numFmtId="0" fontId="56" fillId="0" borderId="0" xfId="0" applyFont="1" applyAlignment="1">
      <alignment horizontal="center" vertical="center"/>
    </xf>
    <xf numFmtId="0" fontId="17" fillId="0" borderId="0" xfId="0" applyFont="1"/>
    <xf numFmtId="0" fontId="17" fillId="0" borderId="0" xfId="0" applyFont="1" applyAlignment="1">
      <alignment horizontal="right"/>
    </xf>
    <xf numFmtId="0" fontId="0" fillId="10" borderId="14" xfId="0" applyFill="1" applyBorder="1" applyAlignment="1" applyProtection="1">
      <alignment horizontal="center" vertical="center"/>
      <protection locked="0"/>
    </xf>
    <xf numFmtId="0" fontId="14" fillId="2" borderId="1" xfId="0" applyFont="1" applyFill="1" applyBorder="1" applyAlignment="1">
      <alignment horizontal="right" vertical="center"/>
    </xf>
    <xf numFmtId="0" fontId="35" fillId="2" borderId="2" xfId="0" applyFont="1" applyFill="1" applyBorder="1" applyAlignment="1">
      <alignment horizontal="center" vertical="center"/>
    </xf>
    <xf numFmtId="0" fontId="0" fillId="3" borderId="14" xfId="0" applyFill="1" applyBorder="1" applyAlignment="1" applyProtection="1">
      <alignment horizontal="center" vertical="center" shrinkToFit="1"/>
      <protection locked="0"/>
    </xf>
    <xf numFmtId="0" fontId="88" fillId="0" borderId="0" xfId="0" applyFont="1" applyAlignment="1">
      <alignment horizontal="left" vertical="top" wrapText="1"/>
    </xf>
    <xf numFmtId="0" fontId="23" fillId="0" borderId="0" xfId="0" applyFont="1" applyAlignment="1">
      <alignment vertical="center"/>
    </xf>
    <xf numFmtId="0" fontId="89" fillId="0" borderId="0" xfId="0" applyFont="1" applyAlignment="1">
      <alignment vertical="center"/>
    </xf>
    <xf numFmtId="0" fontId="15" fillId="2" borderId="0" xfId="0" applyFont="1" applyFill="1"/>
    <xf numFmtId="0" fontId="0" fillId="2" borderId="0" xfId="0" applyFill="1"/>
    <xf numFmtId="0" fontId="15" fillId="2" borderId="0" xfId="0" applyFont="1" applyFill="1" applyAlignment="1">
      <alignment horizontal="center" vertical="center" wrapText="1"/>
    </xf>
    <xf numFmtId="0" fontId="0" fillId="2" borderId="0" xfId="0" applyFill="1" applyAlignment="1">
      <alignment horizontal="center" vertical="center" wrapText="1"/>
    </xf>
    <xf numFmtId="0" fontId="14" fillId="0" borderId="0" xfId="0" applyFont="1" applyAlignment="1">
      <alignment horizontal="left" vertical="center" indent="1"/>
    </xf>
    <xf numFmtId="0" fontId="0" fillId="9" borderId="48" xfId="0" applyFill="1" applyBorder="1" applyAlignment="1" applyProtection="1">
      <alignment horizontal="center" vertical="center"/>
      <protection locked="0"/>
    </xf>
    <xf numFmtId="0" fontId="0" fillId="9" borderId="64" xfId="0" applyFill="1" applyBorder="1" applyAlignment="1" applyProtection="1">
      <alignment horizontal="center" vertical="center"/>
      <protection locked="0"/>
    </xf>
    <xf numFmtId="0" fontId="20" fillId="0" borderId="0" xfId="0" applyFont="1"/>
    <xf numFmtId="0" fontId="0" fillId="3" borderId="35"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0" borderId="3" xfId="0" applyBorder="1"/>
    <xf numFmtId="0" fontId="86" fillId="0" borderId="0" xfId="1" applyFont="1" applyFill="1" applyBorder="1" applyAlignment="1"/>
    <xf numFmtId="0" fontId="0" fillId="17" borderId="0" xfId="0" applyFill="1"/>
    <xf numFmtId="0" fontId="0" fillId="18" borderId="8" xfId="0" applyFill="1" applyBorder="1" applyAlignment="1">
      <alignment horizontal="left" vertical="center"/>
    </xf>
    <xf numFmtId="2" fontId="0" fillId="18" borderId="52" xfId="0" applyNumberFormat="1" applyFill="1" applyBorder="1" applyAlignment="1">
      <alignment horizontal="center"/>
    </xf>
    <xf numFmtId="2" fontId="0" fillId="18" borderId="32" xfId="0" applyNumberFormat="1" applyFill="1" applyBorder="1" applyAlignment="1">
      <alignment horizontal="center"/>
    </xf>
    <xf numFmtId="0" fontId="0" fillId="17" borderId="5" xfId="0" applyFill="1" applyBorder="1"/>
    <xf numFmtId="0" fontId="0" fillId="17" borderId="0" xfId="0" applyFill="1" applyAlignment="1">
      <alignment horizontal="center"/>
    </xf>
    <xf numFmtId="2" fontId="0" fillId="17" borderId="2" xfId="0" applyNumberFormat="1" applyFill="1" applyBorder="1" applyAlignment="1">
      <alignment horizontal="center"/>
    </xf>
    <xf numFmtId="0" fontId="38" fillId="17" borderId="0" xfId="0" applyFont="1" applyFill="1" applyAlignment="1">
      <alignment horizontal="center"/>
    </xf>
    <xf numFmtId="0" fontId="38" fillId="17" borderId="0" xfId="0" applyFont="1" applyFill="1" applyAlignment="1">
      <alignment horizontal="center" vertical="top"/>
    </xf>
    <xf numFmtId="2" fontId="0" fillId="18" borderId="46" xfId="0" applyNumberFormat="1" applyFill="1" applyBorder="1" applyAlignment="1">
      <alignment horizontal="center" vertical="center"/>
    </xf>
    <xf numFmtId="2" fontId="0" fillId="18" borderId="32" xfId="0" applyNumberFormat="1" applyFill="1" applyBorder="1" applyAlignment="1">
      <alignment horizontal="center" vertical="center"/>
    </xf>
    <xf numFmtId="2" fontId="0" fillId="17" borderId="0" xfId="0" applyNumberFormat="1" applyFill="1" applyAlignment="1">
      <alignment horizontal="center" vertical="top"/>
    </xf>
    <xf numFmtId="0" fontId="0" fillId="18" borderId="31" xfId="0" applyFill="1" applyBorder="1" applyAlignment="1">
      <alignment horizontal="center" vertical="center"/>
    </xf>
    <xf numFmtId="2" fontId="0" fillId="18" borderId="0" xfId="0" applyNumberFormat="1" applyFill="1" applyAlignment="1">
      <alignment horizontal="center" vertical="center"/>
    </xf>
    <xf numFmtId="2" fontId="0" fillId="18" borderId="67" xfId="0" applyNumberFormat="1" applyFill="1" applyBorder="1" applyAlignment="1">
      <alignment horizontal="center" vertical="center"/>
    </xf>
    <xf numFmtId="2" fontId="0" fillId="18" borderId="28" xfId="0" applyNumberFormat="1" applyFill="1" applyBorder="1" applyAlignment="1">
      <alignment horizontal="center" vertical="center"/>
    </xf>
    <xf numFmtId="2" fontId="0" fillId="18" borderId="31" xfId="0" applyNumberFormat="1" applyFill="1" applyBorder="1" applyAlignment="1">
      <alignment horizontal="center" vertical="center"/>
    </xf>
    <xf numFmtId="2" fontId="0" fillId="18" borderId="21" xfId="0" applyNumberFormat="1" applyFill="1" applyBorder="1" applyAlignment="1">
      <alignment horizontal="center" vertical="top"/>
    </xf>
    <xf numFmtId="0" fontId="0" fillId="18" borderId="10" xfId="0" applyFill="1" applyBorder="1" applyAlignment="1">
      <alignment horizontal="center"/>
    </xf>
    <xf numFmtId="0" fontId="0" fillId="18" borderId="28" xfId="0" applyFill="1" applyBorder="1" applyAlignment="1">
      <alignment horizontal="center" vertical="center"/>
    </xf>
    <xf numFmtId="0" fontId="0" fillId="17" borderId="2" xfId="0" applyFill="1" applyBorder="1" applyAlignment="1">
      <alignment horizontal="center"/>
    </xf>
    <xf numFmtId="2" fontId="93" fillId="18" borderId="48" xfId="0" applyNumberFormat="1" applyFont="1" applyFill="1" applyBorder="1" applyAlignment="1">
      <alignment horizontal="center"/>
    </xf>
    <xf numFmtId="0" fontId="93" fillId="18" borderId="26" xfId="0" applyFont="1" applyFill="1" applyBorder="1"/>
    <xf numFmtId="2" fontId="17" fillId="0" borderId="0" xfId="0" applyNumberFormat="1" applyFont="1" applyAlignment="1">
      <alignment horizontal="center" vertical="center"/>
    </xf>
    <xf numFmtId="0" fontId="0" fillId="11" borderId="0" xfId="0" applyFill="1"/>
    <xf numFmtId="0" fontId="0" fillId="11" borderId="0" xfId="0" applyFill="1" applyAlignment="1">
      <alignment horizontal="center"/>
    </xf>
    <xf numFmtId="0" fontId="38" fillId="11" borderId="45" xfId="0" applyFont="1" applyFill="1" applyBorder="1" applyAlignment="1">
      <alignment horizontal="center" vertical="center"/>
    </xf>
    <xf numFmtId="0" fontId="38" fillId="11" borderId="42" xfId="0" applyFont="1" applyFill="1" applyBorder="1" applyAlignment="1">
      <alignment horizontal="center" vertical="center" wrapText="1"/>
    </xf>
    <xf numFmtId="0" fontId="38" fillId="11" borderId="43" xfId="0" applyFont="1" applyFill="1" applyBorder="1" applyAlignment="1">
      <alignment horizontal="center" vertical="center" wrapText="1"/>
    </xf>
    <xf numFmtId="0" fontId="38" fillId="11" borderId="44" xfId="0" applyFont="1" applyFill="1" applyBorder="1" applyAlignment="1">
      <alignment horizontal="center" vertical="center" wrapText="1"/>
    </xf>
    <xf numFmtId="0" fontId="38" fillId="11" borderId="46" xfId="0" applyFont="1" applyFill="1" applyBorder="1" applyAlignment="1">
      <alignment horizontal="center" vertical="center" wrapText="1"/>
    </xf>
    <xf numFmtId="2" fontId="0" fillId="11" borderId="43" xfId="0" applyNumberFormat="1" applyFill="1" applyBorder="1" applyAlignment="1">
      <alignment horizontal="center"/>
    </xf>
    <xf numFmtId="2" fontId="0" fillId="11" borderId="44" xfId="0" applyNumberFormat="1" applyFill="1" applyBorder="1" applyAlignment="1">
      <alignment horizontal="center"/>
    </xf>
    <xf numFmtId="10" fontId="0" fillId="11" borderId="44" xfId="0" applyNumberFormat="1" applyFill="1" applyBorder="1" applyAlignment="1">
      <alignment horizontal="center"/>
    </xf>
    <xf numFmtId="2" fontId="23" fillId="11" borderId="33" xfId="0" applyNumberFormat="1" applyFont="1" applyFill="1" applyBorder="1" applyAlignment="1">
      <alignment horizontal="center"/>
    </xf>
    <xf numFmtId="2" fontId="23" fillId="11" borderId="26" xfId="0" applyNumberFormat="1" applyFont="1" applyFill="1" applyBorder="1" applyAlignment="1">
      <alignment horizontal="center"/>
    </xf>
    <xf numFmtId="2" fontId="0" fillId="11" borderId="30" xfId="0" applyNumberFormat="1" applyFill="1" applyBorder="1" applyAlignment="1">
      <alignment horizontal="center"/>
    </xf>
    <xf numFmtId="2" fontId="0" fillId="11" borderId="35" xfId="0" applyNumberFormat="1" applyFill="1" applyBorder="1" applyAlignment="1">
      <alignment horizontal="center"/>
    </xf>
    <xf numFmtId="10" fontId="0" fillId="11" borderId="35" xfId="0" applyNumberFormat="1" applyFill="1" applyBorder="1" applyAlignment="1">
      <alignment horizontal="center"/>
    </xf>
    <xf numFmtId="2" fontId="0" fillId="11" borderId="29" xfId="0" applyNumberFormat="1" applyFill="1" applyBorder="1" applyAlignment="1">
      <alignment horizontal="center"/>
    </xf>
    <xf numFmtId="2" fontId="0" fillId="11" borderId="14" xfId="0" applyNumberFormat="1" applyFill="1" applyBorder="1" applyAlignment="1">
      <alignment horizontal="center"/>
    </xf>
    <xf numFmtId="2" fontId="0" fillId="11" borderId="21" xfId="0" applyNumberFormat="1" applyFill="1" applyBorder="1" applyAlignment="1">
      <alignment horizontal="center"/>
    </xf>
    <xf numFmtId="0" fontId="27" fillId="11" borderId="4" xfId="0" applyFont="1" applyFill="1" applyBorder="1" applyAlignment="1">
      <alignment horizontal="center" vertical="center"/>
    </xf>
    <xf numFmtId="0" fontId="51" fillId="11" borderId="0" xfId="0" applyFont="1" applyFill="1" applyAlignment="1">
      <alignment horizontal="center"/>
    </xf>
    <xf numFmtId="2" fontId="25" fillId="11" borderId="33" xfId="0" applyNumberFormat="1" applyFont="1" applyFill="1" applyBorder="1" applyAlignment="1">
      <alignment horizontal="center"/>
    </xf>
    <xf numFmtId="0" fontId="27" fillId="11" borderId="0" xfId="0" applyFont="1" applyFill="1" applyAlignment="1">
      <alignment horizontal="center" vertical="center"/>
    </xf>
    <xf numFmtId="0" fontId="33" fillId="11" borderId="0" xfId="0" applyFont="1" applyFill="1" applyAlignment="1">
      <alignment horizontal="right"/>
    </xf>
    <xf numFmtId="2" fontId="25" fillId="11" borderId="0" xfId="0" applyNumberFormat="1" applyFont="1" applyFill="1" applyAlignment="1">
      <alignment horizontal="center"/>
    </xf>
    <xf numFmtId="0" fontId="18" fillId="11" borderId="0" xfId="0" applyFont="1" applyFill="1"/>
    <xf numFmtId="9" fontId="0" fillId="4" borderId="43" xfId="0" applyNumberFormat="1" applyFill="1" applyBorder="1" applyAlignment="1" applyProtection="1">
      <alignment horizontal="center"/>
      <protection locked="0"/>
    </xf>
    <xf numFmtId="2" fontId="0" fillId="4" borderId="30" xfId="0" applyNumberFormat="1" applyFill="1" applyBorder="1" applyAlignment="1" applyProtection="1">
      <alignment horizontal="center"/>
      <protection locked="0"/>
    </xf>
    <xf numFmtId="0" fontId="0" fillId="8" borderId="42" xfId="0" applyFill="1" applyBorder="1" applyAlignment="1">
      <alignment horizontal="center"/>
    </xf>
    <xf numFmtId="9" fontId="0" fillId="8" borderId="43" xfId="0" applyNumberFormat="1" applyFill="1" applyBorder="1" applyAlignment="1">
      <alignment horizontal="center"/>
    </xf>
    <xf numFmtId="2" fontId="0" fillId="8" borderId="43" xfId="0" applyNumberFormat="1" applyFill="1" applyBorder="1" applyAlignment="1">
      <alignment horizontal="center"/>
    </xf>
    <xf numFmtId="2" fontId="0" fillId="4" borderId="43" xfId="0" applyNumberFormat="1" applyFill="1" applyBorder="1" applyAlignment="1" applyProtection="1">
      <alignment horizontal="center"/>
      <protection locked="0"/>
    </xf>
    <xf numFmtId="0" fontId="0" fillId="8" borderId="29" xfId="0" applyFill="1" applyBorder="1" applyAlignment="1">
      <alignment horizontal="center"/>
    </xf>
    <xf numFmtId="9" fontId="0" fillId="8" borderId="30" xfId="0" applyNumberFormat="1" applyFill="1" applyBorder="1" applyAlignment="1">
      <alignment horizontal="center"/>
    </xf>
    <xf numFmtId="2" fontId="0" fillId="8" borderId="30" xfId="0" applyNumberFormat="1" applyFill="1" applyBorder="1" applyAlignment="1">
      <alignment horizontal="center"/>
    </xf>
    <xf numFmtId="0" fontId="0" fillId="8" borderId="22" xfId="0" applyFill="1" applyBorder="1" applyAlignment="1">
      <alignment horizontal="center"/>
    </xf>
    <xf numFmtId="0" fontId="95" fillId="7" borderId="38" xfId="0" applyFont="1" applyFill="1" applyBorder="1" applyAlignment="1">
      <alignment horizontal="center" vertical="center"/>
    </xf>
    <xf numFmtId="0" fontId="18" fillId="0" borderId="8" xfId="0" applyFont="1" applyBorder="1" applyAlignment="1">
      <alignment vertical="top" wrapText="1"/>
    </xf>
    <xf numFmtId="0" fontId="18" fillId="0" borderId="6" xfId="0" applyFont="1" applyBorder="1" applyAlignment="1">
      <alignment vertical="top" wrapText="1"/>
    </xf>
    <xf numFmtId="0" fontId="18" fillId="0" borderId="7" xfId="0" applyFont="1" applyBorder="1" applyAlignment="1">
      <alignment vertical="top" wrapText="1"/>
    </xf>
    <xf numFmtId="0" fontId="14" fillId="0" borderId="34" xfId="0" applyFont="1" applyBorder="1" applyAlignment="1">
      <alignment vertical="center" wrapText="1"/>
    </xf>
    <xf numFmtId="0" fontId="14" fillId="7" borderId="4" xfId="0" applyFont="1" applyFill="1" applyBorder="1" applyAlignment="1">
      <alignment vertical="center" wrapText="1"/>
    </xf>
    <xf numFmtId="0" fontId="14" fillId="7" borderId="64" xfId="0" applyFont="1" applyFill="1" applyBorder="1" applyAlignment="1">
      <alignment vertical="center" wrapText="1"/>
    </xf>
    <xf numFmtId="0" fontId="14" fillId="7" borderId="0" xfId="0" applyFont="1" applyFill="1" applyAlignment="1">
      <alignment vertical="center" wrapText="1"/>
    </xf>
    <xf numFmtId="0" fontId="14" fillId="7" borderId="65" xfId="0" applyFont="1" applyFill="1" applyBorder="1" applyAlignment="1">
      <alignment vertical="center" wrapText="1"/>
    </xf>
    <xf numFmtId="0" fontId="14" fillId="0" borderId="33" xfId="0" applyFont="1" applyBorder="1" applyAlignment="1">
      <alignment vertical="center" wrapText="1"/>
    </xf>
    <xf numFmtId="165" fontId="0" fillId="8" borderId="30" xfId="0" applyNumberFormat="1" applyFill="1" applyBorder="1" applyAlignment="1">
      <alignment horizontal="center"/>
    </xf>
    <xf numFmtId="0" fontId="14" fillId="0" borderId="33" xfId="0" applyFont="1" applyBorder="1" applyAlignment="1">
      <alignment horizontal="center" vertical="center" wrapText="1"/>
    </xf>
    <xf numFmtId="0" fontId="14" fillId="0" borderId="34" xfId="0" applyFont="1" applyBorder="1" applyAlignment="1">
      <alignment horizontal="center" vertical="center" wrapText="1"/>
    </xf>
    <xf numFmtId="0" fontId="0" fillId="7" borderId="33" xfId="0" applyFill="1" applyBorder="1" applyAlignment="1">
      <alignment vertical="center" wrapText="1"/>
    </xf>
    <xf numFmtId="0" fontId="18" fillId="7" borderId="8" xfId="0" applyFont="1" applyFill="1" applyBorder="1" applyAlignment="1">
      <alignment horizontal="left" vertical="top" wrapText="1"/>
    </xf>
    <xf numFmtId="0" fontId="18" fillId="7" borderId="6" xfId="0" applyFont="1" applyFill="1" applyBorder="1" applyAlignment="1">
      <alignment horizontal="left" vertical="top" wrapText="1"/>
    </xf>
    <xf numFmtId="0" fontId="18" fillId="7" borderId="7" xfId="0" applyFont="1" applyFill="1" applyBorder="1" applyAlignment="1">
      <alignment horizontal="left" vertical="top" wrapText="1"/>
    </xf>
    <xf numFmtId="9" fontId="0" fillId="11" borderId="0" xfId="0" applyNumberFormat="1" applyFill="1" applyAlignment="1">
      <alignment horizontal="center"/>
    </xf>
    <xf numFmtId="2" fontId="0" fillId="11" borderId="0" xfId="0" applyNumberFormat="1" applyFill="1" applyAlignment="1">
      <alignment horizontal="center"/>
    </xf>
    <xf numFmtId="10" fontId="0" fillId="11" borderId="0" xfId="0" applyNumberFormat="1" applyFill="1" applyAlignment="1">
      <alignment horizontal="center"/>
    </xf>
    <xf numFmtId="2" fontId="23" fillId="11" borderId="0" xfId="0" applyNumberFormat="1" applyFont="1" applyFill="1" applyAlignment="1">
      <alignment horizontal="center"/>
    </xf>
    <xf numFmtId="49" fontId="0" fillId="8" borderId="35" xfId="0" applyNumberFormat="1" applyFill="1" applyBorder="1" applyAlignment="1">
      <alignment horizontal="center" vertical="center"/>
    </xf>
    <xf numFmtId="49" fontId="0" fillId="8" borderId="21" xfId="0" applyNumberFormat="1" applyFill="1" applyBorder="1" applyAlignment="1">
      <alignment horizontal="center" vertical="center"/>
    </xf>
    <xf numFmtId="0" fontId="0" fillId="3" borderId="10" xfId="0" applyFill="1" applyBorder="1" applyAlignment="1">
      <alignment horizontal="center" vertical="center"/>
    </xf>
    <xf numFmtId="0" fontId="23" fillId="18" borderId="34" xfId="0" applyFont="1" applyFill="1" applyBorder="1" applyAlignment="1" applyProtection="1">
      <alignment horizontal="center"/>
      <protection locked="0"/>
    </xf>
    <xf numFmtId="0" fontId="0" fillId="18" borderId="43" xfId="0" applyFill="1" applyBorder="1" applyAlignment="1" applyProtection="1">
      <alignment horizontal="center" vertical="center"/>
      <protection locked="0"/>
    </xf>
    <xf numFmtId="2" fontId="0" fillId="18" borderId="55" xfId="0" applyNumberFormat="1" applyFill="1" applyBorder="1" applyAlignment="1" applyProtection="1">
      <alignment horizontal="center" vertical="center"/>
      <protection locked="0"/>
    </xf>
    <xf numFmtId="2" fontId="0" fillId="18" borderId="16" xfId="0" applyNumberFormat="1" applyFill="1" applyBorder="1" applyAlignment="1" applyProtection="1">
      <alignment horizontal="center" vertical="center"/>
      <protection locked="0"/>
    </xf>
    <xf numFmtId="2" fontId="0" fillId="18" borderId="14" xfId="0" applyNumberFormat="1" applyFill="1" applyBorder="1" applyAlignment="1" applyProtection="1">
      <alignment horizontal="center" vertical="center"/>
      <protection locked="0"/>
    </xf>
    <xf numFmtId="2" fontId="0" fillId="18" borderId="19" xfId="0" applyNumberFormat="1" applyFill="1" applyBorder="1" applyAlignment="1" applyProtection="1">
      <alignment horizontal="center" vertical="center"/>
      <protection locked="0"/>
    </xf>
    <xf numFmtId="2" fontId="0" fillId="18" borderId="30" xfId="0" applyNumberFormat="1" applyFill="1" applyBorder="1" applyAlignment="1" applyProtection="1">
      <alignment horizontal="center" vertical="center"/>
      <protection locked="0"/>
    </xf>
    <xf numFmtId="0" fontId="14" fillId="6" borderId="12" xfId="0" applyFont="1" applyFill="1" applyBorder="1" applyAlignment="1" applyProtection="1">
      <alignment horizontal="left" vertical="top" wrapText="1"/>
      <protection locked="0"/>
    </xf>
    <xf numFmtId="0" fontId="14" fillId="6" borderId="2" xfId="0" applyFont="1" applyFill="1" applyBorder="1" applyAlignment="1" applyProtection="1">
      <alignment horizontal="left" vertical="top" wrapText="1"/>
      <protection locked="0"/>
    </xf>
    <xf numFmtId="0" fontId="14" fillId="6" borderId="7" xfId="0" applyFont="1" applyFill="1" applyBorder="1" applyAlignment="1" applyProtection="1">
      <alignment horizontal="left" vertical="top" wrapText="1"/>
      <protection locked="0"/>
    </xf>
    <xf numFmtId="0" fontId="17" fillId="0" borderId="2" xfId="0" applyFont="1" applyBorder="1" applyAlignment="1">
      <alignment horizontal="center" vertical="center"/>
    </xf>
    <xf numFmtId="0" fontId="17" fillId="0" borderId="0" xfId="0" applyFont="1" applyAlignment="1">
      <alignment horizontal="center" vertical="center"/>
    </xf>
    <xf numFmtId="0" fontId="0" fillId="4" borderId="14" xfId="0" applyFill="1" applyBorder="1" applyAlignment="1" applyProtection="1">
      <alignment horizontal="center" vertical="center"/>
      <protection locked="0"/>
    </xf>
    <xf numFmtId="0" fontId="16" fillId="0" borderId="0" xfId="0" applyFont="1" applyAlignment="1">
      <alignment horizontal="center" vertical="center"/>
    </xf>
    <xf numFmtId="0" fontId="17" fillId="0" borderId="0" xfId="0" applyFont="1" applyAlignment="1">
      <alignment horizontal="center"/>
    </xf>
    <xf numFmtId="0" fontId="0" fillId="0" borderId="0" xfId="0" applyAlignment="1" applyProtection="1">
      <alignment vertical="top" wrapText="1"/>
      <protection locked="0"/>
    </xf>
    <xf numFmtId="0" fontId="0" fillId="0" borderId="5" xfId="0" applyBorder="1" applyAlignment="1">
      <alignment vertical="center"/>
    </xf>
    <xf numFmtId="0" fontId="14" fillId="6" borderId="3" xfId="0" applyFont="1" applyFill="1" applyBorder="1" applyAlignment="1" applyProtection="1">
      <alignment vertical="top" wrapText="1"/>
      <protection locked="0"/>
    </xf>
    <xf numFmtId="0" fontId="14" fillId="6" borderId="4" xfId="0" applyFont="1" applyFill="1" applyBorder="1" applyAlignment="1" applyProtection="1">
      <alignment vertical="top" wrapText="1"/>
      <protection locked="0"/>
    </xf>
    <xf numFmtId="0" fontId="14" fillId="6" borderId="12" xfId="0" applyFont="1" applyFill="1" applyBorder="1" applyAlignment="1" applyProtection="1">
      <alignment vertical="top" wrapText="1"/>
      <protection locked="0"/>
    </xf>
    <xf numFmtId="0" fontId="14" fillId="6" borderId="5" xfId="0" applyFont="1" applyFill="1" applyBorder="1" applyAlignment="1" applyProtection="1">
      <alignment vertical="top" wrapText="1"/>
      <protection locked="0"/>
    </xf>
    <xf numFmtId="0" fontId="14" fillId="6" borderId="0" xfId="0" applyFont="1" applyFill="1" applyAlignment="1" applyProtection="1">
      <alignment vertical="top" wrapText="1"/>
      <protection locked="0"/>
    </xf>
    <xf numFmtId="0" fontId="14" fillId="6" borderId="2" xfId="0" applyFont="1" applyFill="1" applyBorder="1" applyAlignment="1" applyProtection="1">
      <alignment vertical="top" wrapText="1"/>
      <protection locked="0"/>
    </xf>
    <xf numFmtId="0" fontId="14" fillId="6" borderId="8" xfId="0" applyFont="1" applyFill="1" applyBorder="1" applyAlignment="1" applyProtection="1">
      <alignment vertical="top" wrapText="1"/>
      <protection locked="0"/>
    </xf>
    <xf numFmtId="0" fontId="14" fillId="6" borderId="6" xfId="0" applyFont="1" applyFill="1" applyBorder="1" applyAlignment="1" applyProtection="1">
      <alignment vertical="top" wrapText="1"/>
      <protection locked="0"/>
    </xf>
    <xf numFmtId="0" fontId="14" fillId="6" borderId="7" xfId="0" applyFont="1" applyFill="1" applyBorder="1" applyAlignment="1" applyProtection="1">
      <alignment vertical="top" wrapText="1"/>
      <protection locked="0"/>
    </xf>
    <xf numFmtId="0" fontId="14" fillId="0" borderId="3" xfId="0" applyFont="1" applyBorder="1" applyAlignment="1" applyProtection="1">
      <alignment vertical="top" wrapText="1"/>
      <protection locked="0"/>
    </xf>
    <xf numFmtId="0" fontId="14" fillId="0" borderId="4" xfId="0" applyFont="1" applyBorder="1" applyAlignment="1" applyProtection="1">
      <alignment vertical="top" wrapText="1"/>
      <protection locked="0"/>
    </xf>
    <xf numFmtId="0" fontId="14" fillId="0" borderId="12" xfId="0" applyFont="1" applyBorder="1" applyAlignment="1" applyProtection="1">
      <alignment vertical="top" wrapText="1"/>
      <protection locked="0"/>
    </xf>
    <xf numFmtId="0" fontId="14" fillId="0" borderId="5" xfId="0" applyFont="1" applyBorder="1" applyAlignment="1" applyProtection="1">
      <alignment vertical="top" wrapText="1"/>
      <protection locked="0"/>
    </xf>
    <xf numFmtId="0" fontId="14" fillId="0" borderId="0" xfId="0" applyFont="1" applyAlignment="1" applyProtection="1">
      <alignment vertical="top" wrapText="1"/>
      <protection locked="0"/>
    </xf>
    <xf numFmtId="0" fontId="14" fillId="0" borderId="2"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14" fillId="0" borderId="6" xfId="0" applyFont="1" applyBorder="1" applyAlignment="1" applyProtection="1">
      <alignment vertical="top" wrapText="1"/>
      <protection locked="0"/>
    </xf>
    <xf numFmtId="0" fontId="14" fillId="0" borderId="7" xfId="0" applyFont="1" applyBorder="1" applyAlignment="1" applyProtection="1">
      <alignment vertical="top" wrapText="1"/>
      <protection locked="0"/>
    </xf>
    <xf numFmtId="0" fontId="0" fillId="0" borderId="2" xfId="0" applyBorder="1" applyAlignment="1">
      <alignment horizontal="right"/>
    </xf>
    <xf numFmtId="0" fontId="16" fillId="0" borderId="0" xfId="0" applyFont="1" applyAlignment="1">
      <alignment horizontal="right" vertical="center"/>
    </xf>
    <xf numFmtId="0" fontId="22" fillId="0" borderId="0" xfId="1" applyFont="1" applyFill="1" applyBorder="1" applyAlignment="1">
      <alignment vertical="top"/>
    </xf>
    <xf numFmtId="0" fontId="22" fillId="0" borderId="2" xfId="1" applyFont="1" applyFill="1" applyBorder="1" applyAlignment="1">
      <alignment vertical="top"/>
    </xf>
    <xf numFmtId="0" fontId="19" fillId="0" borderId="0" xfId="0" applyFont="1" applyAlignment="1">
      <alignment horizontal="center" vertical="center"/>
    </xf>
    <xf numFmtId="0" fontId="22" fillId="0" borderId="5" xfId="1" applyFont="1" applyFill="1" applyBorder="1" applyAlignment="1">
      <alignment vertical="top"/>
    </xf>
    <xf numFmtId="0" fontId="22" fillId="0" borderId="5" xfId="1" applyFont="1" applyFill="1" applyBorder="1" applyAlignment="1">
      <alignment horizontal="center" vertical="top"/>
    </xf>
    <xf numFmtId="0" fontId="14" fillId="0" borderId="5" xfId="0" applyFont="1" applyBorder="1" applyAlignment="1">
      <alignment horizontal="center" vertical="top"/>
    </xf>
    <xf numFmtId="0" fontId="14" fillId="0" borderId="8" xfId="0" applyFont="1" applyBorder="1" applyAlignment="1">
      <alignment horizontal="center" vertical="top"/>
    </xf>
    <xf numFmtId="0" fontId="17" fillId="11" borderId="0" xfId="0" applyFont="1" applyFill="1" applyAlignment="1">
      <alignment horizontal="center" vertical="center"/>
    </xf>
    <xf numFmtId="0" fontId="51" fillId="0" borderId="0" xfId="0" applyFont="1" applyAlignment="1" applyProtection="1">
      <alignment vertical="top" wrapText="1"/>
      <protection locked="0"/>
    </xf>
    <xf numFmtId="0" fontId="40" fillId="2" borderId="48" xfId="0" applyFont="1" applyFill="1" applyBorder="1" applyAlignment="1">
      <alignment horizontal="center" vertical="center" wrapText="1"/>
    </xf>
    <xf numFmtId="0" fontId="58" fillId="2" borderId="44"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0" fillId="0" borderId="0" xfId="0" applyAlignment="1" applyProtection="1">
      <alignment vertical="top"/>
      <protection locked="0"/>
    </xf>
    <xf numFmtId="0" fontId="14" fillId="0" borderId="30" xfId="0" applyFont="1" applyBorder="1" applyAlignment="1">
      <alignment horizontal="center" vertical="center" wrapText="1"/>
    </xf>
    <xf numFmtId="0" fontId="17" fillId="0" borderId="5" xfId="0" applyFont="1" applyBorder="1" applyAlignment="1">
      <alignment horizontal="right" vertical="center"/>
    </xf>
    <xf numFmtId="0" fontId="0" fillId="4" borderId="17"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0" borderId="0" xfId="1" applyFont="1" applyFill="1" applyBorder="1" applyAlignment="1" applyProtection="1">
      <alignment horizontal="center" vertical="top"/>
    </xf>
    <xf numFmtId="0" fontId="22" fillId="0" borderId="5" xfId="1" applyFont="1" applyFill="1" applyBorder="1" applyAlignment="1" applyProtection="1">
      <alignment horizontal="center" vertical="top"/>
    </xf>
    <xf numFmtId="0" fontId="16" fillId="0" borderId="0" xfId="0" applyFont="1" applyAlignment="1">
      <alignment horizontal="center" vertical="center" shrinkToFit="1"/>
    </xf>
    <xf numFmtId="0" fontId="17" fillId="0" borderId="0" xfId="0" applyFont="1" applyAlignment="1">
      <alignment vertical="center"/>
    </xf>
    <xf numFmtId="0" fontId="22" fillId="0" borderId="8" xfId="1" applyFont="1" applyFill="1" applyBorder="1" applyAlignment="1">
      <alignment horizontal="center" vertical="top"/>
    </xf>
    <xf numFmtId="0" fontId="16" fillId="0" borderId="6" xfId="0" applyFont="1" applyBorder="1" applyAlignment="1">
      <alignment horizontal="left" vertical="center"/>
    </xf>
    <xf numFmtId="0" fontId="16" fillId="0" borderId="6" xfId="0" applyFont="1" applyBorder="1" applyAlignment="1" applyProtection="1">
      <alignment horizontal="center" vertical="center"/>
      <protection locked="0"/>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0" fillId="0" borderId="5" xfId="0" applyBorder="1" applyAlignment="1" applyProtection="1">
      <alignment vertical="top"/>
      <protection locked="0"/>
    </xf>
    <xf numFmtId="0" fontId="0" fillId="0" borderId="2" xfId="0" applyBorder="1" applyAlignment="1" applyProtection="1">
      <alignment vertical="top"/>
      <protection locked="0"/>
    </xf>
    <xf numFmtId="0" fontId="0" fillId="0" borderId="8"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27" fillId="0" borderId="0" xfId="0" applyFont="1" applyAlignment="1">
      <alignment horizontal="left" vertical="center" wrapText="1"/>
    </xf>
    <xf numFmtId="0" fontId="0" fillId="0" borderId="0" xfId="0" applyAlignment="1" applyProtection="1">
      <alignment horizontal="center"/>
      <protection locked="0"/>
    </xf>
    <xf numFmtId="0" fontId="14" fillId="0" borderId="0" xfId="0" applyFont="1" applyAlignment="1">
      <alignment horizontal="center"/>
    </xf>
    <xf numFmtId="0" fontId="14" fillId="0" borderId="0" xfId="0" applyFont="1" applyAlignment="1">
      <alignment horizontal="left" vertical="top"/>
    </xf>
    <xf numFmtId="0" fontId="14" fillId="0" borderId="0" xfId="0" applyFont="1" applyAlignment="1">
      <alignment horizontal="left"/>
    </xf>
    <xf numFmtId="0" fontId="16" fillId="9" borderId="48" xfId="0" applyFont="1" applyFill="1" applyBorder="1" applyAlignment="1" applyProtection="1">
      <alignment horizontal="center" vertical="center"/>
      <protection locked="0"/>
    </xf>
    <xf numFmtId="0" fontId="14" fillId="0" borderId="0" xfId="0" applyFont="1" applyAlignment="1">
      <alignment horizontal="center" vertical="top" wrapText="1"/>
    </xf>
    <xf numFmtId="0" fontId="0" fillId="0" borderId="0" xfId="0" applyProtection="1">
      <protection locked="0"/>
    </xf>
    <xf numFmtId="0" fontId="14" fillId="0" borderId="5" xfId="0" applyFont="1" applyBorder="1" applyAlignment="1">
      <alignment horizontal="left" vertical="top"/>
    </xf>
    <xf numFmtId="0" fontId="0" fillId="0" borderId="0" xfId="0" applyAlignment="1" applyProtection="1">
      <alignment horizontal="left" vertical="top"/>
      <protection locked="0"/>
    </xf>
    <xf numFmtId="0" fontId="0" fillId="0" borderId="6" xfId="0" applyBorder="1" applyAlignment="1" applyProtection="1">
      <alignment horizontal="center" vertical="center"/>
      <protection locked="0"/>
    </xf>
    <xf numFmtId="0" fontId="0" fillId="0" borderId="49" xfId="0" applyBorder="1" applyAlignment="1" applyProtection="1">
      <alignment horizontal="center"/>
      <protection locked="0"/>
    </xf>
    <xf numFmtId="0" fontId="14" fillId="0" borderId="19" xfId="0" applyFont="1" applyBorder="1" applyAlignment="1">
      <alignment vertical="center" wrapText="1"/>
    </xf>
    <xf numFmtId="0" fontId="14" fillId="0" borderId="19" xfId="0" quotePrefix="1" applyFont="1" applyBorder="1" applyAlignment="1">
      <alignment vertical="center" wrapText="1"/>
    </xf>
    <xf numFmtId="0" fontId="38" fillId="0" borderId="53" xfId="0" applyFont="1" applyBorder="1"/>
    <xf numFmtId="0" fontId="34" fillId="0" borderId="0" xfId="0" applyFont="1" applyAlignment="1">
      <alignment horizontal="left" vertical="top" wrapText="1"/>
    </xf>
    <xf numFmtId="0" fontId="100" fillId="0" borderId="0" xfId="0" applyFont="1"/>
    <xf numFmtId="0" fontId="101" fillId="0" borderId="0" xfId="0" applyFont="1"/>
    <xf numFmtId="0" fontId="0" fillId="8" borderId="45" xfId="0" applyFill="1" applyBorder="1" applyAlignment="1">
      <alignment horizontal="center" shrinkToFit="1"/>
    </xf>
    <xf numFmtId="0" fontId="0" fillId="0" borderId="0" xfId="0" applyAlignment="1">
      <alignment horizontal="right"/>
    </xf>
    <xf numFmtId="0" fontId="0" fillId="19" borderId="0" xfId="0" applyFill="1"/>
    <xf numFmtId="0" fontId="0" fillId="19" borderId="6" xfId="0" applyFill="1" applyBorder="1"/>
    <xf numFmtId="0" fontId="0" fillId="0" borderId="0" xfId="0" applyAlignment="1">
      <alignment horizontal="right" vertical="center"/>
    </xf>
    <xf numFmtId="0" fontId="0" fillId="0" borderId="5" xfId="0" applyBorder="1" applyAlignment="1">
      <alignment horizontal="left" vertical="center" indent="9"/>
    </xf>
    <xf numFmtId="0" fontId="0" fillId="0" borderId="0" xfId="0" applyAlignment="1">
      <alignment horizontal="left" vertical="center" indent="9"/>
    </xf>
    <xf numFmtId="0" fontId="0" fillId="0" borderId="2" xfId="0" applyBorder="1" applyAlignment="1">
      <alignment horizontal="left" vertical="center" indent="9"/>
    </xf>
    <xf numFmtId="2" fontId="0" fillId="16" borderId="42" xfId="0" applyNumberFormat="1" applyFill="1" applyBorder="1" applyAlignment="1">
      <alignment horizontal="center" vertical="center"/>
    </xf>
    <xf numFmtId="0" fontId="20" fillId="0" borderId="33" xfId="0" applyFont="1" applyBorder="1" applyAlignment="1">
      <alignment horizontal="center" vertical="center" wrapText="1"/>
    </xf>
    <xf numFmtId="0" fontId="104" fillId="0" borderId="0" xfId="0" applyFont="1"/>
    <xf numFmtId="0" fontId="31" fillId="0" borderId="0" xfId="0" applyFont="1" applyAlignment="1">
      <alignment horizontal="left" vertical="center" indent="1"/>
    </xf>
    <xf numFmtId="0" fontId="16" fillId="0" borderId="0" xfId="0" applyFont="1" applyAlignment="1" applyProtection="1">
      <alignment horizontal="center" vertical="center"/>
      <protection locked="0"/>
    </xf>
    <xf numFmtId="0" fontId="23" fillId="5" borderId="43" xfId="0" applyFont="1" applyFill="1" applyBorder="1" applyAlignment="1">
      <alignment horizontal="center" vertical="center"/>
    </xf>
    <xf numFmtId="0" fontId="23" fillId="5" borderId="46" xfId="0" applyFont="1" applyFill="1" applyBorder="1" applyAlignment="1">
      <alignment horizontal="center" vertical="center"/>
    </xf>
    <xf numFmtId="0" fontId="61" fillId="0" borderId="0" xfId="0" applyFont="1" applyAlignment="1">
      <alignment vertical="center"/>
    </xf>
    <xf numFmtId="0" fontId="61" fillId="0" borderId="0" xfId="0" applyFont="1" applyAlignment="1">
      <alignment vertical="top" wrapText="1"/>
    </xf>
    <xf numFmtId="0" fontId="103" fillId="0" borderId="30" xfId="0" applyFont="1" applyBorder="1" applyAlignment="1" applyProtection="1">
      <alignment horizontal="center" vertical="center"/>
      <protection locked="0"/>
    </xf>
    <xf numFmtId="0" fontId="103" fillId="0" borderId="14" xfId="0" applyFont="1" applyBorder="1" applyAlignment="1" applyProtection="1">
      <alignment horizontal="center" vertical="center"/>
      <protection locked="0"/>
    </xf>
    <xf numFmtId="0" fontId="0" fillId="10" borderId="14" xfId="0" applyFill="1" applyBorder="1" applyAlignment="1" applyProtection="1">
      <alignment horizontal="center"/>
      <protection locked="0"/>
    </xf>
    <xf numFmtId="0" fontId="0" fillId="10" borderId="30" xfId="0" applyFill="1" applyBorder="1" applyAlignment="1" applyProtection="1">
      <alignment horizontal="center"/>
      <protection locked="0"/>
    </xf>
    <xf numFmtId="0" fontId="0" fillId="10" borderId="1" xfId="0" applyFill="1" applyBorder="1" applyAlignment="1" applyProtection="1">
      <alignment horizontal="center"/>
      <protection locked="0"/>
    </xf>
    <xf numFmtId="0" fontId="0" fillId="10" borderId="30" xfId="0" applyFill="1" applyBorder="1" applyAlignment="1" applyProtection="1">
      <alignment horizontal="center" vertical="center"/>
      <protection locked="0"/>
    </xf>
    <xf numFmtId="0" fontId="0" fillId="10" borderId="9" xfId="0" applyFill="1" applyBorder="1" applyAlignment="1" applyProtection="1">
      <alignment horizontal="center"/>
      <protection locked="0"/>
    </xf>
    <xf numFmtId="0" fontId="0" fillId="10" borderId="19" xfId="0" applyFill="1" applyBorder="1" applyAlignment="1" applyProtection="1">
      <alignment horizontal="center"/>
      <protection locked="0"/>
    </xf>
    <xf numFmtId="0" fontId="0" fillId="10" borderId="16" xfId="0" applyFill="1" applyBorder="1" applyAlignment="1" applyProtection="1">
      <alignment horizontal="center"/>
      <protection locked="0"/>
    </xf>
    <xf numFmtId="0" fontId="0" fillId="10" borderId="35" xfId="0" applyFill="1" applyBorder="1" applyAlignment="1" applyProtection="1">
      <alignment horizontal="center"/>
      <protection locked="0"/>
    </xf>
    <xf numFmtId="0" fontId="0" fillId="0" borderId="0" xfId="0" applyAlignment="1">
      <alignment horizontal="left"/>
    </xf>
    <xf numFmtId="0" fontId="0" fillId="10" borderId="10" xfId="0" applyFill="1" applyBorder="1" applyAlignment="1" applyProtection="1">
      <alignment horizontal="center"/>
      <protection locked="0"/>
    </xf>
    <xf numFmtId="0" fontId="0" fillId="10" borderId="28" xfId="0" applyFill="1" applyBorder="1" applyAlignment="1" applyProtection="1">
      <alignment horizontal="center"/>
      <protection locked="0"/>
    </xf>
    <xf numFmtId="0" fontId="0" fillId="10" borderId="17" xfId="0" applyFill="1" applyBorder="1" applyAlignment="1" applyProtection="1">
      <alignment horizontal="center"/>
      <protection locked="0"/>
    </xf>
    <xf numFmtId="0" fontId="90" fillId="8" borderId="2" xfId="0" applyFont="1" applyFill="1" applyBorder="1" applyAlignment="1">
      <alignment horizontal="center" vertical="center"/>
    </xf>
    <xf numFmtId="0" fontId="0" fillId="8" borderId="48" xfId="0" applyFill="1" applyBorder="1" applyAlignment="1">
      <alignment horizontal="center" vertical="center" wrapText="1"/>
    </xf>
    <xf numFmtId="0" fontId="0" fillId="8" borderId="33" xfId="0" applyFill="1" applyBorder="1" applyAlignment="1">
      <alignment horizontal="center" vertical="center" wrapText="1"/>
    </xf>
    <xf numFmtId="0" fontId="0" fillId="8" borderId="25" xfId="0" applyFill="1" applyBorder="1" applyAlignment="1">
      <alignment horizontal="center" vertical="center" wrapText="1"/>
    </xf>
    <xf numFmtId="0" fontId="90" fillId="8" borderId="0" xfId="0" applyFont="1" applyFill="1" applyAlignment="1">
      <alignment horizontal="center" vertical="center"/>
    </xf>
    <xf numFmtId="0" fontId="0" fillId="8" borderId="0" xfId="0" applyFill="1" applyAlignment="1">
      <alignment horizontal="center" vertical="center"/>
    </xf>
    <xf numFmtId="0" fontId="0" fillId="8" borderId="60" xfId="0" applyFill="1" applyBorder="1" applyAlignment="1">
      <alignment horizontal="left" vertical="center"/>
    </xf>
    <xf numFmtId="0" fontId="90" fillId="8" borderId="0" xfId="0" applyFont="1" applyFill="1" applyAlignment="1">
      <alignment vertical="center"/>
    </xf>
    <xf numFmtId="0" fontId="90" fillId="8" borderId="2" xfId="0" applyFont="1" applyFill="1" applyBorder="1" applyAlignment="1">
      <alignment vertical="center"/>
    </xf>
    <xf numFmtId="0" fontId="90" fillId="8" borderId="5" xfId="0" applyFont="1" applyFill="1" applyBorder="1" applyAlignment="1">
      <alignment vertical="center"/>
    </xf>
    <xf numFmtId="0" fontId="0" fillId="10" borderId="15" xfId="0" applyFill="1" applyBorder="1" applyAlignment="1" applyProtection="1">
      <alignment horizontal="center"/>
      <protection locked="0"/>
    </xf>
    <xf numFmtId="0" fontId="0" fillId="10" borderId="91" xfId="0" applyFill="1" applyBorder="1" applyAlignment="1" applyProtection="1">
      <alignment horizontal="center"/>
      <protection locked="0"/>
    </xf>
    <xf numFmtId="0" fontId="0" fillId="10" borderId="55" xfId="0" applyFill="1" applyBorder="1" applyAlignment="1" applyProtection="1">
      <alignment horizontal="center"/>
      <protection locked="0"/>
    </xf>
    <xf numFmtId="0" fontId="0" fillId="10" borderId="71" xfId="0" applyFill="1" applyBorder="1" applyAlignment="1" applyProtection="1">
      <alignment horizontal="center"/>
      <protection locked="0"/>
    </xf>
    <xf numFmtId="0" fontId="0" fillId="8" borderId="2" xfId="0" applyFill="1" applyBorder="1" applyAlignment="1">
      <alignment vertical="center"/>
    </xf>
    <xf numFmtId="0" fontId="107" fillId="3" borderId="14" xfId="0" applyFont="1" applyFill="1" applyBorder="1"/>
    <xf numFmtId="0" fontId="13" fillId="0" borderId="0" xfId="1"/>
    <xf numFmtId="0" fontId="86" fillId="0" borderId="0" xfId="1" applyFont="1" applyFill="1" applyBorder="1" applyAlignment="1">
      <alignment horizontal="left" vertical="center"/>
    </xf>
    <xf numFmtId="0" fontId="23" fillId="5" borderId="30" xfId="0" applyFont="1" applyFill="1" applyBorder="1" applyAlignment="1">
      <alignment horizontal="center" vertical="center"/>
    </xf>
    <xf numFmtId="0" fontId="0" fillId="8" borderId="24" xfId="0" applyFill="1" applyBorder="1" applyAlignment="1">
      <alignment horizontal="center" shrinkToFit="1"/>
    </xf>
    <xf numFmtId="0" fontId="0" fillId="8" borderId="1" xfId="0" applyFill="1" applyBorder="1" applyAlignment="1">
      <alignment horizontal="center" shrinkToFit="1"/>
    </xf>
    <xf numFmtId="0" fontId="51" fillId="0" borderId="0" xfId="0" applyFont="1" applyAlignment="1" applyProtection="1">
      <alignment horizontal="center" vertical="center"/>
      <protection locked="0"/>
    </xf>
    <xf numFmtId="0" fontId="51" fillId="0" borderId="0" xfId="0" applyFont="1" applyAlignment="1" applyProtection="1">
      <alignment horizontal="center"/>
      <protection locked="0"/>
    </xf>
    <xf numFmtId="0" fontId="51" fillId="0" borderId="0" xfId="0" applyFont="1" applyAlignment="1" applyProtection="1">
      <alignment horizontal="center" vertical="center" shrinkToFit="1"/>
      <protection locked="0"/>
    </xf>
    <xf numFmtId="0" fontId="20" fillId="5" borderId="14" xfId="0" applyFont="1" applyFill="1" applyBorder="1" applyAlignment="1" applyProtection="1">
      <alignment horizontal="center" vertical="center"/>
      <protection locked="0"/>
    </xf>
    <xf numFmtId="0" fontId="14" fillId="2" borderId="5" xfId="0" applyFont="1" applyFill="1" applyBorder="1" applyAlignment="1">
      <alignment horizontal="center"/>
    </xf>
    <xf numFmtId="0" fontId="20" fillId="5" borderId="30" xfId="0" applyFont="1" applyFill="1" applyBorder="1" applyAlignment="1" applyProtection="1">
      <alignment horizontal="center" vertical="center"/>
      <protection locked="0"/>
    </xf>
    <xf numFmtId="1" fontId="18" fillId="5" borderId="60" xfId="0" applyNumberFormat="1" applyFont="1" applyFill="1" applyBorder="1" applyAlignment="1" applyProtection="1">
      <alignment horizontal="center" vertical="center"/>
      <protection locked="0"/>
    </xf>
    <xf numFmtId="1" fontId="14" fillId="2" borderId="90" xfId="0" applyNumberFormat="1" applyFont="1" applyFill="1" applyBorder="1" applyAlignment="1">
      <alignment horizontal="center" vertical="center"/>
    </xf>
    <xf numFmtId="0" fontId="0" fillId="10" borderId="31" xfId="0" applyFill="1" applyBorder="1" applyAlignment="1" applyProtection="1">
      <alignment horizontal="center"/>
      <protection locked="0"/>
    </xf>
    <xf numFmtId="0" fontId="14" fillId="0" borderId="60" xfId="0" applyFont="1" applyBorder="1" applyAlignment="1">
      <alignment horizontal="center" vertical="center"/>
    </xf>
    <xf numFmtId="0" fontId="24" fillId="8" borderId="6" xfId="0" applyFont="1" applyFill="1" applyBorder="1" applyAlignment="1">
      <alignment vertical="center"/>
    </xf>
    <xf numFmtId="0" fontId="24" fillId="8" borderId="7" xfId="0" applyFont="1" applyFill="1" applyBorder="1" applyAlignment="1">
      <alignment vertical="center"/>
    </xf>
    <xf numFmtId="0" fontId="21" fillId="8" borderId="3" xfId="0" applyFont="1" applyFill="1" applyBorder="1" applyAlignment="1">
      <alignment vertical="center"/>
    </xf>
    <xf numFmtId="0" fontId="21" fillId="8" borderId="4" xfId="0" applyFont="1" applyFill="1" applyBorder="1" applyAlignment="1">
      <alignment vertical="center"/>
    </xf>
    <xf numFmtId="0" fontId="0" fillId="8" borderId="4" xfId="0" applyFill="1" applyBorder="1" applyAlignment="1">
      <alignment vertical="center"/>
    </xf>
    <xf numFmtId="0" fontId="24" fillId="8" borderId="4" xfId="0" applyFont="1" applyFill="1" applyBorder="1" applyAlignment="1">
      <alignment horizontal="center" vertical="center"/>
    </xf>
    <xf numFmtId="0" fontId="30" fillId="8" borderId="4" xfId="0" applyFont="1" applyFill="1" applyBorder="1" applyAlignment="1">
      <alignment horizontal="left" vertical="center"/>
    </xf>
    <xf numFmtId="0" fontId="0" fillId="8" borderId="12" xfId="0" applyFill="1" applyBorder="1" applyAlignment="1">
      <alignment vertical="center"/>
    </xf>
    <xf numFmtId="0" fontId="30" fillId="8" borderId="33" xfId="0" applyFont="1" applyFill="1" applyBorder="1" applyAlignment="1">
      <alignment horizontal="center" vertical="center"/>
    </xf>
    <xf numFmtId="0" fontId="30" fillId="8" borderId="0" xfId="0" applyFont="1" applyFill="1" applyAlignment="1">
      <alignment horizontal="center" vertical="center"/>
    </xf>
    <xf numFmtId="0" fontId="0" fillId="8" borderId="2" xfId="0" applyFill="1" applyBorder="1"/>
    <xf numFmtId="10" fontId="68" fillId="8" borderId="33" xfId="0" applyNumberFormat="1" applyFont="1" applyFill="1" applyBorder="1" applyAlignment="1">
      <alignment horizontal="center" vertical="center"/>
    </xf>
    <xf numFmtId="0" fontId="14" fillId="8" borderId="2" xfId="0" applyFont="1" applyFill="1" applyBorder="1" applyAlignment="1">
      <alignment vertical="center"/>
    </xf>
    <xf numFmtId="0" fontId="0" fillId="8" borderId="8" xfId="0" applyFill="1" applyBorder="1" applyAlignment="1">
      <alignment horizontal="center"/>
    </xf>
    <xf numFmtId="0" fontId="0" fillId="8" borderId="6" xfId="0" applyFill="1" applyBorder="1"/>
    <xf numFmtId="0" fontId="0" fillId="8" borderId="6" xfId="0" applyFill="1" applyBorder="1" applyAlignment="1">
      <alignment horizontal="center"/>
    </xf>
    <xf numFmtId="0" fontId="0" fillId="8" borderId="7" xfId="0" applyFill="1" applyBorder="1"/>
    <xf numFmtId="0" fontId="51" fillId="13" borderId="52" xfId="0" applyFont="1" applyFill="1" applyBorder="1" applyAlignment="1">
      <alignment horizontal="center" vertical="center" wrapText="1"/>
    </xf>
    <xf numFmtId="0" fontId="32" fillId="13" borderId="55" xfId="0" applyFont="1" applyFill="1" applyBorder="1" applyAlignment="1">
      <alignment horizontal="center" vertical="center" wrapText="1"/>
    </xf>
    <xf numFmtId="0" fontId="32" fillId="13" borderId="6" xfId="0" applyFont="1" applyFill="1" applyBorder="1" applyAlignment="1">
      <alignment horizontal="center" vertical="center" wrapText="1"/>
    </xf>
    <xf numFmtId="0" fontId="32" fillId="13" borderId="33" xfId="0" applyFont="1" applyFill="1" applyBorder="1" applyAlignment="1">
      <alignment horizontal="center" vertical="center" wrapText="1"/>
    </xf>
    <xf numFmtId="0" fontId="51" fillId="8" borderId="0" xfId="0" applyFont="1" applyFill="1" applyAlignment="1">
      <alignment horizontal="center" vertical="center" wrapText="1"/>
    </xf>
    <xf numFmtId="0" fontId="0" fillId="8" borderId="29" xfId="0" applyFill="1" applyBorder="1" applyAlignment="1">
      <alignment horizontal="center" vertical="center"/>
    </xf>
    <xf numFmtId="0" fontId="0" fillId="8" borderId="35" xfId="0" applyFill="1" applyBorder="1" applyAlignment="1">
      <alignment horizontal="center"/>
    </xf>
    <xf numFmtId="49" fontId="0" fillId="5" borderId="30" xfId="0" applyNumberFormat="1" applyFill="1" applyBorder="1" applyAlignment="1" applyProtection="1">
      <alignment horizontal="center" vertical="center" wrapText="1"/>
      <protection locked="0"/>
    </xf>
    <xf numFmtId="0" fontId="108" fillId="8" borderId="0" xfId="0" applyFont="1" applyFill="1"/>
    <xf numFmtId="21" fontId="0" fillId="8" borderId="50" xfId="0" applyNumberFormat="1" applyFill="1" applyBorder="1" applyAlignment="1">
      <alignment horizontal="center" vertical="center"/>
    </xf>
    <xf numFmtId="0" fontId="0" fillId="8" borderId="30" xfId="0" applyFill="1" applyBorder="1" applyAlignment="1">
      <alignment horizontal="center"/>
    </xf>
    <xf numFmtId="0" fontId="51" fillId="8" borderId="0" xfId="0" applyFont="1" applyFill="1"/>
    <xf numFmtId="0" fontId="108" fillId="8" borderId="0" xfId="0" applyFont="1" applyFill="1" applyAlignment="1">
      <alignment horizontal="center"/>
    </xf>
    <xf numFmtId="0" fontId="109" fillId="8" borderId="0" xfId="0" applyFont="1" applyFill="1" applyAlignment="1">
      <alignment horizontal="right" vertical="center"/>
    </xf>
    <xf numFmtId="0" fontId="109" fillId="8" borderId="0" xfId="0" applyFont="1" applyFill="1" applyAlignment="1">
      <alignment horizontal="center" vertical="center"/>
    </xf>
    <xf numFmtId="9" fontId="109" fillId="8" borderId="0" xfId="0" applyNumberFormat="1" applyFont="1" applyFill="1" applyAlignment="1">
      <alignment horizontal="center" vertical="center"/>
    </xf>
    <xf numFmtId="0" fontId="51" fillId="8" borderId="0" xfId="0" applyFont="1" applyFill="1" applyAlignment="1">
      <alignment horizontal="center"/>
    </xf>
    <xf numFmtId="0" fontId="0" fillId="10" borderId="14" xfId="0" applyFill="1" applyBorder="1" applyAlignment="1" applyProtection="1">
      <alignment horizontal="center" vertical="center" shrinkToFit="1"/>
      <protection locked="0"/>
    </xf>
    <xf numFmtId="0" fontId="0" fillId="10" borderId="15" xfId="0" applyFill="1" applyBorder="1" applyAlignment="1" applyProtection="1">
      <alignment horizontal="center" vertical="center" shrinkToFit="1"/>
      <protection locked="0"/>
    </xf>
    <xf numFmtId="0" fontId="0" fillId="10" borderId="16" xfId="0" applyFill="1" applyBorder="1" applyAlignment="1" applyProtection="1">
      <alignment horizontal="center" vertical="center"/>
      <protection locked="0"/>
    </xf>
    <xf numFmtId="0" fontId="0" fillId="10" borderId="1" xfId="0" applyFill="1" applyBorder="1" applyAlignment="1" applyProtection="1">
      <alignment horizontal="center" vertical="center" shrinkToFit="1"/>
      <protection locked="0"/>
    </xf>
    <xf numFmtId="0" fontId="0" fillId="10" borderId="24" xfId="0" applyFill="1" applyBorder="1" applyAlignment="1" applyProtection="1">
      <alignment horizontal="center" vertical="center" shrinkToFit="1"/>
      <protection locked="0"/>
    </xf>
    <xf numFmtId="0" fontId="87" fillId="0" borderId="0" xfId="0" applyFont="1" applyAlignment="1">
      <alignment horizontal="left" vertical="top" wrapText="1"/>
    </xf>
    <xf numFmtId="1" fontId="18" fillId="5" borderId="14" xfId="0" applyNumberFormat="1" applyFont="1" applyFill="1" applyBorder="1" applyAlignment="1" applyProtection="1">
      <alignment horizontal="center" vertical="center"/>
      <protection locked="0"/>
    </xf>
    <xf numFmtId="0" fontId="0" fillId="5" borderId="30" xfId="0" applyFill="1" applyBorder="1" applyAlignment="1" applyProtection="1">
      <alignment horizontal="left" vertical="center" indent="1"/>
      <protection locked="0"/>
    </xf>
    <xf numFmtId="0" fontId="32" fillId="2" borderId="25" xfId="0" applyFont="1" applyFill="1" applyBorder="1" applyAlignment="1">
      <alignment horizontal="center" vertical="center" wrapText="1"/>
    </xf>
    <xf numFmtId="0" fontId="20" fillId="5" borderId="19" xfId="0" applyFont="1" applyFill="1" applyBorder="1" applyAlignment="1" applyProtection="1">
      <alignment horizontal="center" vertical="center"/>
      <protection locked="0"/>
    </xf>
    <xf numFmtId="1" fontId="18" fillId="5" borderId="19" xfId="0" applyNumberFormat="1" applyFont="1" applyFill="1" applyBorder="1" applyAlignment="1" applyProtection="1">
      <alignment horizontal="center" vertical="center"/>
      <protection locked="0"/>
    </xf>
    <xf numFmtId="1" fontId="14" fillId="2" borderId="28" xfId="0" applyNumberFormat="1" applyFont="1" applyFill="1" applyBorder="1" applyAlignment="1">
      <alignment horizontal="center" vertical="center"/>
    </xf>
    <xf numFmtId="0" fontId="20" fillId="5" borderId="20" xfId="0" applyFont="1" applyFill="1" applyBorder="1" applyAlignment="1" applyProtection="1">
      <alignment horizontal="center" vertical="center"/>
      <protection locked="0"/>
    </xf>
    <xf numFmtId="1" fontId="18" fillId="5" borderId="20" xfId="0" applyNumberFormat="1" applyFont="1" applyFill="1" applyBorder="1" applyAlignment="1" applyProtection="1">
      <alignment horizontal="center" vertical="center"/>
      <protection locked="0"/>
    </xf>
    <xf numFmtId="0" fontId="14" fillId="0" borderId="0" xfId="0" applyFont="1" applyAlignment="1">
      <alignment horizontal="right" vertical="center"/>
    </xf>
    <xf numFmtId="2" fontId="18" fillId="0" borderId="0" xfId="0" applyNumberFormat="1" applyFont="1" applyAlignment="1">
      <alignment horizontal="center" vertical="center"/>
    </xf>
    <xf numFmtId="0" fontId="25" fillId="0" borderId="0" xfId="0" applyFont="1"/>
    <xf numFmtId="3" fontId="0" fillId="3" borderId="1" xfId="0" applyNumberFormat="1" applyFill="1" applyBorder="1" applyAlignment="1" applyProtection="1">
      <alignment horizontal="center" vertical="center" shrinkToFit="1"/>
      <protection locked="0"/>
    </xf>
    <xf numFmtId="0" fontId="30" fillId="0" borderId="0" xfId="0" applyFont="1" applyAlignment="1">
      <alignment horizontal="left" vertical="top" wrapText="1"/>
    </xf>
    <xf numFmtId="0" fontId="114" fillId="0" borderId="0" xfId="0" applyFont="1" applyAlignment="1">
      <alignment vertical="center"/>
    </xf>
    <xf numFmtId="0" fontId="21" fillId="0" borderId="0" xfId="0" applyFont="1" applyAlignment="1">
      <alignment horizontal="left" vertical="center"/>
    </xf>
    <xf numFmtId="0" fontId="111" fillId="0" borderId="0" xfId="0" applyFont="1" applyAlignment="1">
      <alignment horizontal="left" vertical="center" wrapText="1"/>
    </xf>
    <xf numFmtId="0" fontId="111" fillId="0" borderId="0" xfId="0" applyFont="1"/>
    <xf numFmtId="0" fontId="21" fillId="0" borderId="0" xfId="0" applyFont="1" applyAlignment="1">
      <alignment horizontal="left" vertical="top"/>
    </xf>
    <xf numFmtId="0" fontId="21" fillId="0" borderId="69" xfId="0" applyFont="1" applyBorder="1" applyAlignment="1">
      <alignment vertical="center"/>
    </xf>
    <xf numFmtId="0" fontId="111" fillId="0" borderId="69" xfId="0" applyFont="1" applyBorder="1"/>
    <xf numFmtId="0" fontId="0" fillId="0" borderId="23" xfId="0" applyBorder="1"/>
    <xf numFmtId="0" fontId="0" fillId="0" borderId="35" xfId="0" applyBorder="1"/>
    <xf numFmtId="0" fontId="111" fillId="0" borderId="35" xfId="0" applyFont="1" applyBorder="1" applyAlignment="1">
      <alignment horizontal="left" vertical="center" wrapText="1"/>
    </xf>
    <xf numFmtId="0" fontId="111" fillId="0" borderId="37" xfId="0" applyFont="1" applyBorder="1" applyAlignment="1">
      <alignment horizontal="left" vertical="center" wrapText="1"/>
    </xf>
    <xf numFmtId="0" fontId="0" fillId="0" borderId="37" xfId="0" applyBorder="1" applyAlignment="1">
      <alignment horizontal="center"/>
    </xf>
    <xf numFmtId="0" fontId="111" fillId="0" borderId="60" xfId="0" applyFont="1" applyBorder="1" applyAlignment="1">
      <alignment horizontal="left" vertical="center" wrapText="1"/>
    </xf>
    <xf numFmtId="0" fontId="0" fillId="0" borderId="60" xfId="0" applyBorder="1" applyAlignment="1">
      <alignment vertical="top" wrapText="1"/>
    </xf>
    <xf numFmtId="0" fontId="111" fillId="0" borderId="60" xfId="0" applyFont="1" applyBorder="1" applyAlignment="1">
      <alignment vertical="top" wrapText="1"/>
    </xf>
    <xf numFmtId="0" fontId="111" fillId="0" borderId="0" xfId="0" applyFont="1" applyAlignment="1">
      <alignment vertical="top" wrapText="1"/>
    </xf>
    <xf numFmtId="0" fontId="14" fillId="0" borderId="53" xfId="0" applyFont="1" applyBorder="1" applyAlignment="1">
      <alignment horizontal="center"/>
    </xf>
    <xf numFmtId="0" fontId="111" fillId="0" borderId="0" xfId="0" applyFont="1" applyAlignment="1">
      <alignment vertical="top"/>
    </xf>
    <xf numFmtId="0" fontId="121" fillId="0" borderId="0" xfId="0" applyFont="1" applyAlignment="1">
      <alignment vertical="top" wrapText="1"/>
    </xf>
    <xf numFmtId="0" fontId="21" fillId="0" borderId="0" xfId="1" applyFont="1" applyFill="1" applyBorder="1" applyAlignment="1"/>
    <xf numFmtId="0" fontId="21" fillId="0" borderId="51" xfId="0" applyFont="1" applyBorder="1" applyAlignment="1">
      <alignment horizontal="left" vertical="center" indent="1"/>
    </xf>
    <xf numFmtId="0" fontId="21" fillId="0" borderId="60" xfId="0" applyFont="1" applyBorder="1" applyAlignment="1">
      <alignment horizontal="left" vertical="center" indent="1"/>
    </xf>
    <xf numFmtId="0" fontId="21" fillId="0" borderId="0" xfId="0" applyFont="1" applyAlignment="1">
      <alignment horizontal="left" vertical="center" indent="1"/>
    </xf>
    <xf numFmtId="0" fontId="0" fillId="0" borderId="0" xfId="0" applyAlignment="1">
      <alignment horizontal="left" indent="1"/>
    </xf>
    <xf numFmtId="0" fontId="0" fillId="0" borderId="0" xfId="0" applyAlignment="1">
      <alignment horizontal="left" vertical="center" wrapText="1" indent="1"/>
    </xf>
    <xf numFmtId="0" fontId="21" fillId="0" borderId="51" xfId="0" applyFont="1" applyBorder="1" applyAlignment="1">
      <alignment horizontal="left" vertical="top" indent="1"/>
    </xf>
    <xf numFmtId="0" fontId="21" fillId="0" borderId="69" xfId="0" applyFont="1" applyBorder="1" applyAlignment="1">
      <alignment horizontal="left" vertical="top" indent="1"/>
    </xf>
    <xf numFmtId="0" fontId="0" fillId="0" borderId="69" xfId="0" applyBorder="1" applyAlignment="1">
      <alignment horizontal="left" indent="1"/>
    </xf>
    <xf numFmtId="0" fontId="111" fillId="0" borderId="60" xfId="0" applyFont="1" applyBorder="1" applyAlignment="1">
      <alignment horizontal="left" vertical="center" indent="1"/>
    </xf>
    <xf numFmtId="0" fontId="111" fillId="0" borderId="0" xfId="0" applyFont="1" applyAlignment="1">
      <alignment horizontal="left" vertical="center" indent="1"/>
    </xf>
    <xf numFmtId="0" fontId="0" fillId="0" borderId="60" xfId="0" applyBorder="1" applyAlignment="1">
      <alignment horizontal="left" indent="1"/>
    </xf>
    <xf numFmtId="0" fontId="0" fillId="0" borderId="0" xfId="0" applyAlignment="1">
      <alignment horizontal="left" vertical="center" indent="1"/>
    </xf>
    <xf numFmtId="0" fontId="111" fillId="19" borderId="4" xfId="0" applyFont="1" applyFill="1" applyBorder="1"/>
    <xf numFmtId="0" fontId="122" fillId="2" borderId="44" xfId="0" applyFont="1" applyFill="1" applyBorder="1" applyAlignment="1">
      <alignment horizontal="center" vertical="center" wrapText="1"/>
    </xf>
    <xf numFmtId="0" fontId="25" fillId="0" borderId="0" xfId="0" applyFont="1" applyAlignment="1">
      <alignment vertical="center"/>
    </xf>
    <xf numFmtId="0" fontId="54" fillId="0" borderId="5" xfId="0" applyFont="1" applyBorder="1" applyAlignment="1">
      <alignment vertical="center" wrapText="1"/>
    </xf>
    <xf numFmtId="0" fontId="17" fillId="0" borderId="37" xfId="0" applyFont="1" applyBorder="1" applyAlignment="1">
      <alignment vertical="top" wrapText="1"/>
    </xf>
    <xf numFmtId="0" fontId="38" fillId="0" borderId="5" xfId="0" applyFont="1" applyBorder="1" applyAlignment="1">
      <alignment horizontal="left" vertical="center" wrapText="1"/>
    </xf>
    <xf numFmtId="0" fontId="38" fillId="0" borderId="0" xfId="0" applyFont="1" applyAlignment="1">
      <alignment horizontal="left" vertical="center" wrapText="1"/>
    </xf>
    <xf numFmtId="0" fontId="16" fillId="0" borderId="0" xfId="0" applyFont="1" applyAlignment="1">
      <alignment horizontal="center" vertical="top" wrapText="1"/>
    </xf>
    <xf numFmtId="0" fontId="16" fillId="0" borderId="0" xfId="0" applyFont="1" applyAlignment="1">
      <alignment horizontal="left" vertical="top" wrapText="1"/>
    </xf>
    <xf numFmtId="0" fontId="16" fillId="0" borderId="0" xfId="0" applyFont="1" applyAlignment="1">
      <alignment horizontal="left" vertical="center" wrapText="1"/>
    </xf>
    <xf numFmtId="0" fontId="16" fillId="0" borderId="49" xfId="0" applyFont="1" applyBorder="1" applyAlignment="1">
      <alignment vertical="top"/>
    </xf>
    <xf numFmtId="0" fontId="16" fillId="0" borderId="49" xfId="0" applyFont="1" applyBorder="1" applyAlignment="1">
      <alignment vertical="center" wrapText="1"/>
    </xf>
    <xf numFmtId="0" fontId="16" fillId="0" borderId="49" xfId="0" applyFont="1" applyBorder="1" applyAlignment="1">
      <alignment horizontal="center" vertical="top" wrapText="1"/>
    </xf>
    <xf numFmtId="0" fontId="16" fillId="0" borderId="49" xfId="0" applyFont="1" applyBorder="1" applyAlignment="1">
      <alignment vertical="top" wrapText="1"/>
    </xf>
    <xf numFmtId="0" fontId="0" fillId="0" borderId="49" xfId="0" applyBorder="1"/>
    <xf numFmtId="0" fontId="53" fillId="0" borderId="0" xfId="0" applyFont="1" applyAlignment="1">
      <alignment horizontal="left" vertical="top" wrapText="1"/>
    </xf>
    <xf numFmtId="0" fontId="54" fillId="0" borderId="0" xfId="0" applyFont="1" applyAlignment="1">
      <alignment vertical="center" wrapText="1"/>
    </xf>
    <xf numFmtId="0" fontId="0" fillId="0" borderId="70" xfId="0" applyBorder="1"/>
    <xf numFmtId="0" fontId="17" fillId="0" borderId="0" xfId="0" applyFont="1" applyAlignment="1">
      <alignment vertical="top" wrapText="1"/>
    </xf>
    <xf numFmtId="0" fontId="17" fillId="0" borderId="88" xfId="0" applyFont="1" applyBorder="1" applyAlignment="1">
      <alignment vertical="top" wrapText="1"/>
    </xf>
    <xf numFmtId="0" fontId="17" fillId="0" borderId="36" xfId="0" applyFont="1" applyBorder="1" applyAlignment="1">
      <alignment vertical="top" wrapText="1"/>
    </xf>
    <xf numFmtId="0" fontId="20" fillId="0" borderId="0" xfId="0" applyFont="1" applyAlignment="1">
      <alignment vertical="center" wrapText="1"/>
    </xf>
    <xf numFmtId="0" fontId="16" fillId="0" borderId="66" xfId="0" applyFont="1" applyBorder="1" applyAlignment="1">
      <alignment vertical="top"/>
    </xf>
    <xf numFmtId="0" fontId="0" fillId="0" borderId="67" xfId="0" applyBorder="1"/>
    <xf numFmtId="0" fontId="16" fillId="0" borderId="0" xfId="0" applyFont="1" applyAlignment="1">
      <alignment vertical="top"/>
    </xf>
    <xf numFmtId="0" fontId="16" fillId="0" borderId="0" xfId="0" applyFont="1" applyAlignment="1">
      <alignment vertical="center" wrapText="1"/>
    </xf>
    <xf numFmtId="0" fontId="16" fillId="0" borderId="0" xfId="0" applyFont="1" applyAlignment="1">
      <alignment vertical="top" wrapText="1"/>
    </xf>
    <xf numFmtId="0" fontId="16" fillId="0" borderId="0" xfId="0" applyFont="1" applyAlignment="1">
      <alignment horizontal="left" vertical="top"/>
    </xf>
    <xf numFmtId="0" fontId="16" fillId="0" borderId="0" xfId="0" applyFont="1" applyAlignment="1">
      <alignment horizontal="center" wrapText="1"/>
    </xf>
    <xf numFmtId="0" fontId="14" fillId="0" borderId="3" xfId="0" applyFont="1" applyBorder="1"/>
    <xf numFmtId="0" fontId="14" fillId="0" borderId="4" xfId="0" applyFont="1" applyBorder="1"/>
    <xf numFmtId="0" fontId="14" fillId="0" borderId="12" xfId="0" applyFont="1" applyBorder="1"/>
    <xf numFmtId="0" fontId="16" fillId="0" borderId="5" xfId="0" applyFont="1" applyBorder="1" applyAlignment="1">
      <alignment horizontal="left" vertical="top" wrapText="1"/>
    </xf>
    <xf numFmtId="0" fontId="0" fillId="0" borderId="65" xfId="0" applyBorder="1"/>
    <xf numFmtId="2" fontId="25" fillId="0" borderId="34" xfId="0" applyNumberFormat="1" applyFont="1" applyBorder="1" applyAlignment="1">
      <alignment horizontal="center" vertical="center"/>
    </xf>
    <xf numFmtId="2" fontId="25" fillId="0" borderId="65" xfId="0" applyNumberFormat="1" applyFont="1" applyBorder="1" applyAlignment="1">
      <alignment horizontal="center" vertical="center"/>
    </xf>
    <xf numFmtId="0" fontId="0" fillId="0" borderId="64" xfId="0" applyBorder="1"/>
    <xf numFmtId="0" fontId="14" fillId="0" borderId="65" xfId="0" applyFont="1" applyBorder="1" applyAlignment="1">
      <alignment horizontal="center" vertical="center"/>
    </xf>
    <xf numFmtId="0" fontId="23" fillId="0" borderId="69" xfId="0" applyFont="1" applyBorder="1" applyAlignment="1">
      <alignment vertical="top" wrapText="1"/>
    </xf>
    <xf numFmtId="0" fontId="23" fillId="0" borderId="70" xfId="0" applyFont="1" applyBorder="1" applyAlignment="1">
      <alignment vertical="top" wrapText="1"/>
    </xf>
    <xf numFmtId="0" fontId="16" fillId="0" borderId="2" xfId="0" applyFont="1" applyBorder="1" applyAlignment="1">
      <alignment horizontal="center" vertical="center"/>
    </xf>
    <xf numFmtId="0" fontId="17" fillId="0" borderId="0" xfId="0" applyFont="1" applyAlignment="1">
      <alignment horizontal="center" vertical="center" wrapText="1"/>
    </xf>
    <xf numFmtId="0" fontId="60" fillId="0" borderId="0" xfId="0" applyFont="1" applyAlignment="1">
      <alignment horizontal="left" vertical="top" wrapText="1"/>
    </xf>
    <xf numFmtId="0" fontId="29" fillId="0" borderId="0" xfId="0" applyFont="1"/>
    <xf numFmtId="0" fontId="14" fillId="0" borderId="12" xfId="0" applyFont="1" applyBorder="1" applyAlignment="1">
      <alignment vertical="top" wrapText="1"/>
    </xf>
    <xf numFmtId="0" fontId="14" fillId="0" borderId="2" xfId="0" applyFont="1" applyBorder="1" applyAlignment="1">
      <alignment vertical="top" wrapText="1"/>
    </xf>
    <xf numFmtId="0" fontId="0" fillId="4" borderId="28" xfId="0" applyFill="1" applyBorder="1" applyAlignment="1" applyProtection="1">
      <alignment horizontal="center" vertical="center" wrapText="1"/>
      <protection locked="0"/>
    </xf>
    <xf numFmtId="0" fontId="17" fillId="8" borderId="3" xfId="0" applyFont="1" applyFill="1" applyBorder="1" applyAlignment="1">
      <alignment horizontal="left"/>
    </xf>
    <xf numFmtId="0" fontId="21" fillId="8" borderId="4" xfId="0" applyFont="1" applyFill="1" applyBorder="1" applyAlignment="1">
      <alignment horizontal="left" indent="35"/>
    </xf>
    <xf numFmtId="0" fontId="0" fillId="8" borderId="4" xfId="0" applyFill="1" applyBorder="1" applyAlignment="1">
      <alignment horizontal="left" indent="35"/>
    </xf>
    <xf numFmtId="0" fontId="0" fillId="8" borderId="12" xfId="0" applyFill="1" applyBorder="1" applyAlignment="1">
      <alignment horizontal="left" indent="35"/>
    </xf>
    <xf numFmtId="0" fontId="14" fillId="0" borderId="8" xfId="0" applyFont="1" applyBorder="1"/>
    <xf numFmtId="0" fontId="14" fillId="0" borderId="6" xfId="0" applyFont="1" applyBorder="1"/>
    <xf numFmtId="0" fontId="17" fillId="8" borderId="48" xfId="0" applyFont="1" applyFill="1" applyBorder="1" applyAlignment="1">
      <alignment horizontal="left" vertical="top"/>
    </xf>
    <xf numFmtId="0" fontId="17" fillId="8" borderId="25" xfId="0" applyFont="1" applyFill="1" applyBorder="1"/>
    <xf numFmtId="0" fontId="17" fillId="8" borderId="26" xfId="0" applyFont="1" applyFill="1" applyBorder="1"/>
    <xf numFmtId="0" fontId="16" fillId="0" borderId="3" xfId="0" applyFont="1" applyBorder="1"/>
    <xf numFmtId="0" fontId="16" fillId="0" borderId="4" xfId="0" applyFont="1" applyBorder="1"/>
    <xf numFmtId="0" fontId="0" fillId="4" borderId="33" xfId="0" applyFill="1" applyBorder="1" applyAlignment="1" applyProtection="1">
      <alignment horizontal="center" vertical="center"/>
      <protection locked="0"/>
    </xf>
    <xf numFmtId="0" fontId="0" fillId="0" borderId="2" xfId="0" applyBorder="1" applyAlignment="1">
      <alignment horizontal="center"/>
    </xf>
    <xf numFmtId="0" fontId="16" fillId="0" borderId="5" xfId="0" applyFont="1" applyBorder="1"/>
    <xf numFmtId="0" fontId="16" fillId="0" borderId="0" xfId="0" applyFont="1"/>
    <xf numFmtId="0" fontId="16" fillId="4" borderId="33" xfId="0" applyFont="1" applyFill="1" applyBorder="1" applyAlignment="1" applyProtection="1">
      <alignment horizontal="center" vertical="center"/>
      <protection locked="0"/>
    </xf>
    <xf numFmtId="0" fontId="16" fillId="0" borderId="8" xfId="0" applyFont="1" applyBorder="1"/>
    <xf numFmtId="0" fontId="16" fillId="0" borderId="2" xfId="0" applyFont="1" applyBorder="1" applyAlignment="1">
      <alignment horizontal="center"/>
    </xf>
    <xf numFmtId="0" fontId="16" fillId="0" borderId="6" xfId="0" applyFont="1" applyBorder="1"/>
    <xf numFmtId="0" fontId="16" fillId="4" borderId="33" xfId="0" applyFont="1" applyFill="1" applyBorder="1" applyAlignment="1" applyProtection="1">
      <alignment horizontal="center"/>
      <protection locked="0"/>
    </xf>
    <xf numFmtId="0" fontId="16" fillId="0" borderId="0" xfId="0" applyFont="1" applyAlignment="1">
      <alignment horizontal="center"/>
    </xf>
    <xf numFmtId="0" fontId="16" fillId="0" borderId="3" xfId="0" applyFont="1" applyBorder="1" applyAlignment="1">
      <alignment vertical="center"/>
    </xf>
    <xf numFmtId="0" fontId="16" fillId="0" borderId="4" xfId="0" applyFont="1" applyBorder="1" applyAlignment="1">
      <alignment vertical="center"/>
    </xf>
    <xf numFmtId="0" fontId="16" fillId="0" borderId="6" xfId="0" applyFont="1" applyBorder="1" applyAlignment="1">
      <alignment vertical="center" wrapText="1"/>
    </xf>
    <xf numFmtId="0" fontId="16" fillId="4" borderId="33" xfId="0" applyFont="1" applyFill="1" applyBorder="1" applyAlignment="1" applyProtection="1">
      <alignment horizontal="center" vertical="center" wrapText="1"/>
      <protection locked="0"/>
    </xf>
    <xf numFmtId="0" fontId="17" fillId="0" borderId="0" xfId="0" applyFont="1" applyAlignment="1">
      <alignment vertical="center" wrapText="1"/>
    </xf>
    <xf numFmtId="0" fontId="16" fillId="0" borderId="0" xfId="0" applyFont="1" applyAlignment="1">
      <alignment horizontal="center" vertical="center" wrapText="1"/>
    </xf>
    <xf numFmtId="0" fontId="17" fillId="4" borderId="33" xfId="0" applyFont="1" applyFill="1" applyBorder="1" applyAlignment="1">
      <alignment horizontal="center" vertical="center" wrapText="1"/>
    </xf>
    <xf numFmtId="0" fontId="17" fillId="8" borderId="48" xfId="0" applyFont="1" applyFill="1" applyBorder="1"/>
    <xf numFmtId="0" fontId="17" fillId="4" borderId="33" xfId="0" applyFont="1" applyFill="1" applyBorder="1" applyAlignment="1">
      <alignment horizontal="center" vertical="center"/>
    </xf>
    <xf numFmtId="0" fontId="14" fillId="0" borderId="0" xfId="0" applyFont="1" applyAlignment="1">
      <alignment horizontal="left" indent="10"/>
    </xf>
    <xf numFmtId="0" fontId="128" fillId="0" borderId="0" xfId="0" applyFont="1" applyAlignment="1">
      <alignment horizontal="left" vertical="center" wrapText="1"/>
    </xf>
    <xf numFmtId="2" fontId="14" fillId="4" borderId="33" xfId="0" applyNumberFormat="1" applyFont="1" applyFill="1" applyBorder="1" applyAlignment="1">
      <alignment horizontal="center" vertical="center"/>
    </xf>
    <xf numFmtId="0" fontId="17" fillId="8" borderId="48" xfId="0" applyFont="1" applyFill="1" applyBorder="1" applyAlignment="1">
      <alignment horizontal="left" vertical="center"/>
    </xf>
    <xf numFmtId="0" fontId="17" fillId="8" borderId="25" xfId="0" applyFont="1" applyFill="1" applyBorder="1" applyAlignment="1">
      <alignment horizontal="left" vertical="center"/>
    </xf>
    <xf numFmtId="0" fontId="17" fillId="8" borderId="26" xfId="0" applyFont="1" applyFill="1" applyBorder="1" applyAlignment="1">
      <alignment horizontal="left" vertical="center"/>
    </xf>
    <xf numFmtId="0" fontId="17" fillId="0" borderId="0" xfId="0" applyFont="1" applyAlignment="1">
      <alignment horizontal="left" vertical="center"/>
    </xf>
    <xf numFmtId="0" fontId="0" fillId="4" borderId="33" xfId="0" applyFill="1" applyBorder="1" applyAlignment="1" applyProtection="1">
      <alignment horizontal="center"/>
      <protection locked="0"/>
    </xf>
    <xf numFmtId="0" fontId="16" fillId="0" borderId="0" xfId="0" applyFont="1" applyAlignment="1">
      <alignment horizontal="left"/>
    </xf>
    <xf numFmtId="0" fontId="14" fillId="4" borderId="33" xfId="0" applyFont="1" applyFill="1" applyBorder="1" applyAlignment="1">
      <alignment horizontal="center" vertical="center"/>
    </xf>
    <xf numFmtId="0" fontId="0" fillId="8" borderId="25" xfId="0" applyFill="1" applyBorder="1"/>
    <xf numFmtId="0" fontId="0" fillId="8" borderId="26" xfId="0" applyFill="1" applyBorder="1"/>
    <xf numFmtId="4" fontId="17" fillId="4" borderId="33" xfId="0" applyNumberFormat="1" applyFont="1" applyFill="1" applyBorder="1" applyAlignment="1">
      <alignment horizontal="center" vertical="center"/>
    </xf>
    <xf numFmtId="9" fontId="17" fillId="4" borderId="33" xfId="0" applyNumberFormat="1" applyFont="1" applyFill="1" applyBorder="1" applyAlignment="1">
      <alignment horizontal="center" vertical="center"/>
    </xf>
    <xf numFmtId="0" fontId="36" fillId="0" borderId="0" xfId="0" applyFont="1" applyAlignment="1">
      <alignment wrapText="1"/>
    </xf>
    <xf numFmtId="0" fontId="16" fillId="8" borderId="25" xfId="0" applyFont="1" applyFill="1" applyBorder="1"/>
    <xf numFmtId="0" fontId="17" fillId="8" borderId="48" xfId="0" applyFont="1" applyFill="1" applyBorder="1" applyAlignment="1">
      <alignment vertical="center"/>
    </xf>
    <xf numFmtId="0" fontId="17" fillId="8" borderId="25" xfId="0" applyFont="1" applyFill="1" applyBorder="1" applyAlignment="1">
      <alignment vertical="center"/>
    </xf>
    <xf numFmtId="0" fontId="17" fillId="8" borderId="26" xfId="0" applyFont="1" applyFill="1" applyBorder="1" applyAlignment="1">
      <alignment vertical="center"/>
    </xf>
    <xf numFmtId="0" fontId="16" fillId="8" borderId="25" xfId="0" applyFont="1" applyFill="1" applyBorder="1" applyAlignment="1">
      <alignment horizontal="left" vertical="center" wrapText="1"/>
    </xf>
    <xf numFmtId="0" fontId="16" fillId="8" borderId="26" xfId="0" applyFont="1" applyFill="1" applyBorder="1" applyAlignment="1">
      <alignment horizontal="center" vertical="center"/>
    </xf>
    <xf numFmtId="2" fontId="17" fillId="4" borderId="33" xfId="0" applyNumberFormat="1" applyFont="1" applyFill="1" applyBorder="1" applyAlignment="1">
      <alignment horizontal="center" vertical="center"/>
    </xf>
    <xf numFmtId="0" fontId="14" fillId="0" borderId="44" xfId="0" applyFont="1" applyBorder="1" applyAlignment="1">
      <alignment horizontal="center" vertical="center"/>
    </xf>
    <xf numFmtId="0" fontId="13" fillId="0" borderId="0" xfId="1" applyAlignment="1">
      <alignment horizontal="center"/>
    </xf>
    <xf numFmtId="0" fontId="85" fillId="7" borderId="0" xfId="0" applyFont="1" applyFill="1" applyAlignment="1">
      <alignment horizontal="center" vertical="center"/>
    </xf>
    <xf numFmtId="0" fontId="113" fillId="0" borderId="0" xfId="0" applyFont="1" applyAlignment="1">
      <alignment horizontal="left" vertical="top" wrapText="1"/>
    </xf>
    <xf numFmtId="0" fontId="32" fillId="0" borderId="0" xfId="0" applyFont="1" applyAlignment="1">
      <alignment horizontal="center" vertical="top" wrapText="1"/>
    </xf>
    <xf numFmtId="0" fontId="30" fillId="0" borderId="0" xfId="0" applyFont="1" applyAlignment="1">
      <alignment horizontal="left" vertical="top" wrapText="1"/>
    </xf>
    <xf numFmtId="0" fontId="21" fillId="0" borderId="0" xfId="0" applyFont="1" applyAlignment="1">
      <alignment horizontal="left" vertical="top" wrapText="1"/>
    </xf>
    <xf numFmtId="0" fontId="110" fillId="0" borderId="0" xfId="0" applyFont="1" applyAlignment="1">
      <alignment horizontal="left" vertical="top" wrapText="1"/>
    </xf>
    <xf numFmtId="0" fontId="111" fillId="0" borderId="0" xfId="0" applyFont="1" applyAlignment="1">
      <alignment horizontal="left" vertical="top" wrapText="1"/>
    </xf>
    <xf numFmtId="0" fontId="115" fillId="0" borderId="0" xfId="0" applyFont="1" applyAlignment="1">
      <alignment horizontal="left" vertical="top" wrapText="1"/>
    </xf>
    <xf numFmtId="0" fontId="80" fillId="0" borderId="0" xfId="0" applyFont="1" applyAlignment="1">
      <alignment horizontal="left" vertical="top"/>
    </xf>
    <xf numFmtId="0" fontId="80" fillId="0" borderId="0" xfId="0" applyFont="1" applyAlignment="1">
      <alignment horizontal="left" vertical="top" wrapText="1"/>
    </xf>
    <xf numFmtId="0" fontId="114" fillId="0" borderId="0" xfId="0" applyFont="1" applyAlignment="1">
      <alignment horizontal="left" vertical="top" wrapText="1" shrinkToFit="1"/>
    </xf>
    <xf numFmtId="0" fontId="114" fillId="0" borderId="0" xfId="0" applyFont="1" applyAlignment="1">
      <alignment horizontal="left" vertical="top" wrapText="1"/>
    </xf>
    <xf numFmtId="0" fontId="14" fillId="0" borderId="3"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12"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0" fillId="9" borderId="45" xfId="0" applyFill="1" applyBorder="1" applyAlignment="1" applyProtection="1">
      <alignment horizontal="center" vertical="center"/>
      <protection locked="0"/>
    </xf>
    <xf numFmtId="0" fontId="0" fillId="9" borderId="43" xfId="0" applyFill="1" applyBorder="1" applyAlignment="1" applyProtection="1">
      <alignment horizontal="center" vertical="center"/>
      <protection locked="0"/>
    </xf>
    <xf numFmtId="0" fontId="0" fillId="9" borderId="46" xfId="0" applyFill="1" applyBorder="1" applyAlignment="1" applyProtection="1">
      <alignment horizontal="center" vertical="center"/>
      <protection locked="0"/>
    </xf>
    <xf numFmtId="0" fontId="0" fillId="9" borderId="59" xfId="0" applyFill="1" applyBorder="1" applyAlignment="1" applyProtection="1">
      <alignment horizontal="center" vertical="center"/>
      <protection locked="0"/>
    </xf>
    <xf numFmtId="0" fontId="0" fillId="9" borderId="50" xfId="0" applyFill="1" applyBorder="1" applyAlignment="1" applyProtection="1">
      <alignment horizontal="center" vertical="center"/>
      <protection locked="0"/>
    </xf>
    <xf numFmtId="0" fontId="0" fillId="9" borderId="90" xfId="0" applyFill="1" applyBorder="1" applyAlignment="1" applyProtection="1">
      <alignment horizontal="center" vertical="center"/>
      <protection locked="0"/>
    </xf>
    <xf numFmtId="0" fontId="91" fillId="0" borderId="42" xfId="1" applyFont="1" applyBorder="1" applyAlignment="1">
      <alignment horizontal="center" vertical="center"/>
    </xf>
    <xf numFmtId="0" fontId="91" fillId="0" borderId="43" xfId="1" applyFont="1" applyBorder="1" applyAlignment="1">
      <alignment horizontal="center" vertical="center"/>
    </xf>
    <xf numFmtId="0" fontId="91" fillId="0" borderId="44" xfId="1" applyFont="1" applyBorder="1" applyAlignment="1">
      <alignment horizontal="center" vertical="center"/>
    </xf>
    <xf numFmtId="0" fontId="0" fillId="9" borderId="5" xfId="0" applyFill="1" applyBorder="1" applyAlignment="1" applyProtection="1">
      <alignment horizontal="center" vertical="center"/>
      <protection locked="0"/>
    </xf>
    <xf numFmtId="0" fontId="0" fillId="9" borderId="0" xfId="0" applyFill="1" applyAlignment="1" applyProtection="1">
      <alignment horizontal="center" vertical="center"/>
      <protection locked="0"/>
    </xf>
    <xf numFmtId="0" fontId="0" fillId="9" borderId="2" xfId="0" applyFill="1" applyBorder="1" applyAlignment="1" applyProtection="1">
      <alignment horizontal="center" vertical="center"/>
      <protection locked="0"/>
    </xf>
    <xf numFmtId="0" fontId="0" fillId="9" borderId="8"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91" fillId="0" borderId="41" xfId="1" applyFont="1" applyBorder="1" applyAlignment="1">
      <alignment horizontal="center" vertical="center"/>
    </xf>
    <xf numFmtId="0" fontId="91" fillId="0" borderId="13" xfId="1" applyFont="1" applyBorder="1" applyAlignment="1">
      <alignment horizontal="center" vertical="center"/>
    </xf>
    <xf numFmtId="0" fontId="91" fillId="0" borderId="39" xfId="1" applyFont="1" applyBorder="1" applyAlignment="1">
      <alignment horizontal="center" vertical="center"/>
    </xf>
    <xf numFmtId="0" fontId="0" fillId="9" borderId="64" xfId="0" applyFill="1" applyBorder="1" applyAlignment="1" applyProtection="1">
      <alignment horizontal="center" vertical="center"/>
      <protection locked="0"/>
    </xf>
    <xf numFmtId="0" fontId="0" fillId="9" borderId="34" xfId="0" applyFill="1" applyBorder="1" applyAlignment="1" applyProtection="1">
      <alignment horizontal="center" vertical="center"/>
      <protection locked="0"/>
    </xf>
    <xf numFmtId="0" fontId="14" fillId="0" borderId="48" xfId="0" applyFont="1" applyBorder="1" applyAlignment="1">
      <alignment horizontal="left" vertical="center" indent="1"/>
    </xf>
    <xf numFmtId="0" fontId="14" fillId="0" borderId="25" xfId="0" applyFont="1" applyBorder="1" applyAlignment="1">
      <alignment horizontal="left" vertical="center" indent="1"/>
    </xf>
    <xf numFmtId="0" fontId="14" fillId="0" borderId="26" xfId="0" applyFont="1" applyBorder="1" applyAlignment="1">
      <alignment horizontal="left" vertical="center" indent="1"/>
    </xf>
    <xf numFmtId="0" fontId="92" fillId="0" borderId="48" xfId="0" applyFont="1" applyBorder="1" applyAlignment="1">
      <alignment horizontal="left" vertical="center" indent="1"/>
    </xf>
    <xf numFmtId="0" fontId="92" fillId="0" borderId="25" xfId="0" applyFont="1" applyBorder="1" applyAlignment="1">
      <alignment horizontal="left" vertical="center" indent="1"/>
    </xf>
    <xf numFmtId="0" fontId="92" fillId="0" borderId="26" xfId="0" applyFont="1" applyBorder="1" applyAlignment="1">
      <alignment horizontal="left" vertical="center" indent="1"/>
    </xf>
    <xf numFmtId="0" fontId="14" fillId="0" borderId="48" xfId="0" applyFont="1" applyBorder="1" applyAlignment="1">
      <alignment horizontal="center" vertical="center"/>
    </xf>
    <xf numFmtId="0" fontId="14" fillId="0" borderId="25" xfId="0" applyFont="1" applyBorder="1" applyAlignment="1">
      <alignment horizontal="center" vertical="center"/>
    </xf>
    <xf numFmtId="0" fontId="0" fillId="9" borderId="3" xfId="0" applyFill="1" applyBorder="1" applyAlignment="1" applyProtection="1">
      <alignment horizontal="center" vertical="center"/>
      <protection locked="0"/>
    </xf>
    <xf numFmtId="0" fontId="0" fillId="9" borderId="4" xfId="0" applyFill="1" applyBorder="1" applyAlignment="1" applyProtection="1">
      <alignment horizontal="center" vertical="center"/>
      <protection locked="0"/>
    </xf>
    <xf numFmtId="0" fontId="0" fillId="9" borderId="12" xfId="0" applyFill="1" applyBorder="1" applyAlignment="1" applyProtection="1">
      <alignment horizontal="center" vertical="center"/>
      <protection locked="0"/>
    </xf>
    <xf numFmtId="0" fontId="14" fillId="0" borderId="48" xfId="0" applyFont="1" applyBorder="1" applyAlignment="1">
      <alignment horizontal="left" vertical="top" wrapText="1" indent="1"/>
    </xf>
    <xf numFmtId="0" fontId="14" fillId="0" borderId="25" xfId="0" applyFont="1" applyBorder="1" applyAlignment="1">
      <alignment horizontal="left" vertical="top" wrapText="1" indent="1"/>
    </xf>
    <xf numFmtId="0" fontId="14" fillId="0" borderId="26" xfId="0" applyFont="1" applyBorder="1" applyAlignment="1">
      <alignment horizontal="left" vertical="top" wrapText="1" indent="1"/>
    </xf>
    <xf numFmtId="0" fontId="91" fillId="0" borderId="53" xfId="1" applyFont="1" applyBorder="1" applyAlignment="1">
      <alignment horizontal="center" vertical="center"/>
    </xf>
    <xf numFmtId="0" fontId="91" fillId="0" borderId="50" xfId="1" applyFont="1" applyBorder="1" applyAlignment="1">
      <alignment horizontal="center" vertical="center"/>
    </xf>
    <xf numFmtId="0" fontId="91" fillId="0" borderId="60" xfId="1" applyFont="1" applyBorder="1" applyAlignment="1">
      <alignment horizontal="center" vertical="center"/>
    </xf>
    <xf numFmtId="0" fontId="21" fillId="0" borderId="0" xfId="0" applyFont="1" applyAlignment="1">
      <alignment horizontal="center" vertical="center"/>
    </xf>
    <xf numFmtId="0" fontId="14" fillId="0" borderId="3" xfId="0" applyFont="1" applyBorder="1" applyAlignment="1">
      <alignment horizontal="left" vertical="center" indent="1"/>
    </xf>
    <xf numFmtId="0" fontId="14" fillId="0" borderId="4" xfId="0" applyFont="1" applyBorder="1" applyAlignment="1">
      <alignment horizontal="left" vertical="center" indent="1"/>
    </xf>
    <xf numFmtId="0" fontId="14" fillId="0" borderId="12" xfId="0" applyFont="1" applyBorder="1" applyAlignment="1">
      <alignment horizontal="left" vertical="center" indent="1"/>
    </xf>
    <xf numFmtId="0" fontId="14" fillId="0" borderId="3" xfId="0" applyFont="1" applyBorder="1" applyAlignment="1">
      <alignment horizontal="left" vertical="top" wrapText="1" indent="1"/>
    </xf>
    <xf numFmtId="0" fontId="14" fillId="0" borderId="4" xfId="0" applyFont="1" applyBorder="1" applyAlignment="1">
      <alignment horizontal="left" vertical="top" wrapText="1" indent="1"/>
    </xf>
    <xf numFmtId="0" fontId="14" fillId="0" borderId="12" xfId="0" applyFont="1" applyBorder="1" applyAlignment="1">
      <alignment horizontal="left" vertical="top" wrapText="1" indent="1"/>
    </xf>
    <xf numFmtId="0" fontId="14" fillId="0" borderId="8" xfId="0" applyFont="1" applyBorder="1" applyAlignment="1">
      <alignment horizontal="left" vertical="top" wrapText="1" indent="1"/>
    </xf>
    <xf numFmtId="0" fontId="14" fillId="0" borderId="6" xfId="0" applyFont="1" applyBorder="1" applyAlignment="1">
      <alignment horizontal="left" vertical="top" wrapText="1" indent="1"/>
    </xf>
    <xf numFmtId="0" fontId="14" fillId="0" borderId="7" xfId="0" applyFont="1" applyBorder="1" applyAlignment="1">
      <alignment horizontal="left" vertical="top" wrapText="1" indent="1"/>
    </xf>
    <xf numFmtId="0" fontId="14" fillId="0" borderId="26" xfId="0" applyFont="1" applyBorder="1" applyAlignment="1">
      <alignment horizontal="center" vertical="center"/>
    </xf>
    <xf numFmtId="0" fontId="103" fillId="0" borderId="20" xfId="0" applyFont="1" applyBorder="1" applyAlignment="1" applyProtection="1">
      <alignment horizontal="center" vertical="center"/>
      <protection locked="0"/>
    </xf>
    <xf numFmtId="0" fontId="103" fillId="0" borderId="30" xfId="0" applyFont="1" applyBorder="1" applyAlignment="1" applyProtection="1">
      <alignment horizontal="center" vertical="center"/>
      <protection locked="0"/>
    </xf>
    <xf numFmtId="0" fontId="91" fillId="0" borderId="4" xfId="1" applyFont="1" applyBorder="1" applyAlignment="1">
      <alignment horizontal="center" vertical="center"/>
    </xf>
    <xf numFmtId="0" fontId="91" fillId="0" borderId="12" xfId="1" applyFont="1" applyBorder="1" applyAlignment="1">
      <alignment horizontal="center" vertical="center"/>
    </xf>
    <xf numFmtId="0" fontId="91" fillId="0" borderId="6" xfId="1" applyFont="1" applyBorder="1" applyAlignment="1">
      <alignment horizontal="center" vertical="center"/>
    </xf>
    <xf numFmtId="0" fontId="91" fillId="0" borderId="7" xfId="1" applyFont="1" applyBorder="1" applyAlignment="1">
      <alignment horizontal="center" vertical="center"/>
    </xf>
    <xf numFmtId="0" fontId="91" fillId="0" borderId="25" xfId="1" applyFont="1" applyBorder="1" applyAlignment="1">
      <alignment horizontal="center" vertical="center"/>
    </xf>
    <xf numFmtId="0" fontId="91" fillId="0" borderId="26" xfId="1" applyFont="1" applyBorder="1" applyAlignment="1">
      <alignment horizontal="center" vertical="center"/>
    </xf>
    <xf numFmtId="0" fontId="91" fillId="0" borderId="0" xfId="1" applyFont="1" applyBorder="1" applyAlignment="1">
      <alignment horizontal="center" vertical="center"/>
    </xf>
    <xf numFmtId="0" fontId="91" fillId="0" borderId="2" xfId="1" applyFont="1" applyBorder="1" applyAlignment="1">
      <alignment horizontal="center" vertical="center"/>
    </xf>
    <xf numFmtId="0" fontId="91" fillId="0" borderId="46" xfId="1" applyFont="1" applyBorder="1" applyAlignment="1">
      <alignment horizontal="center" vertical="center"/>
    </xf>
    <xf numFmtId="0" fontId="91" fillId="0" borderId="52" xfId="1" applyFont="1" applyBorder="1" applyAlignment="1">
      <alignment horizontal="center" vertical="center"/>
    </xf>
    <xf numFmtId="0" fontId="91" fillId="0" borderId="55" xfId="1" applyFont="1" applyBorder="1" applyAlignment="1">
      <alignment horizontal="center" vertical="center"/>
    </xf>
    <xf numFmtId="0" fontId="91" fillId="0" borderId="71" xfId="1" applyFont="1" applyBorder="1" applyAlignment="1">
      <alignment horizontal="center" vertical="center"/>
    </xf>
    <xf numFmtId="0" fontId="91" fillId="0" borderId="4" xfId="1" applyFont="1" applyBorder="1" applyAlignment="1">
      <alignment horizontal="center" vertical="center" wrapText="1"/>
    </xf>
    <xf numFmtId="0" fontId="91" fillId="0" borderId="12" xfId="1" applyFont="1" applyBorder="1" applyAlignment="1">
      <alignment horizontal="center" vertical="center" wrapText="1"/>
    </xf>
    <xf numFmtId="0" fontId="91" fillId="0" borderId="6" xfId="1" applyFont="1" applyBorder="1" applyAlignment="1">
      <alignment horizontal="center" vertical="center" wrapText="1"/>
    </xf>
    <xf numFmtId="0" fontId="91" fillId="0" borderId="7" xfId="1" applyFont="1" applyBorder="1" applyAlignment="1">
      <alignment horizontal="center" vertical="center" wrapText="1"/>
    </xf>
    <xf numFmtId="0" fontId="105" fillId="0" borderId="0" xfId="1" applyFont="1" applyFill="1" applyAlignment="1">
      <alignment horizontal="center" vertical="center"/>
    </xf>
    <xf numFmtId="0" fontId="99" fillId="0" borderId="25" xfId="1" applyFont="1" applyBorder="1" applyAlignment="1">
      <alignment horizontal="center" vertical="center"/>
    </xf>
    <xf numFmtId="0" fontId="99" fillId="0" borderId="26" xfId="1" applyFont="1" applyBorder="1" applyAlignment="1">
      <alignment horizontal="center" vertical="center"/>
    </xf>
    <xf numFmtId="0" fontId="0" fillId="9" borderId="89" xfId="0" applyFill="1" applyBorder="1" applyAlignment="1" applyProtection="1">
      <alignment horizontal="center" vertical="center"/>
      <protection locked="0"/>
    </xf>
    <xf numFmtId="0" fontId="0" fillId="9" borderId="55" xfId="0" applyFill="1" applyBorder="1" applyAlignment="1" applyProtection="1">
      <alignment horizontal="center" vertical="center"/>
      <protection locked="0"/>
    </xf>
    <xf numFmtId="0" fontId="0" fillId="9" borderId="32" xfId="0" applyFill="1" applyBorder="1" applyAlignment="1" applyProtection="1">
      <alignment horizontal="center" vertical="center"/>
      <protection locked="0"/>
    </xf>
    <xf numFmtId="0" fontId="18" fillId="0" borderId="3" xfId="0" applyFont="1" applyBorder="1" applyAlignment="1">
      <alignment horizontal="left" vertical="center" wrapText="1" indent="1"/>
    </xf>
    <xf numFmtId="0" fontId="18" fillId="0" borderId="4" xfId="0" applyFont="1" applyBorder="1" applyAlignment="1">
      <alignment horizontal="left" vertical="center" wrapText="1" indent="1"/>
    </xf>
    <xf numFmtId="0" fontId="18" fillId="0" borderId="12" xfId="0" applyFont="1" applyBorder="1" applyAlignment="1">
      <alignment horizontal="left" vertical="center" wrapText="1" indent="1"/>
    </xf>
    <xf numFmtId="0" fontId="18" fillId="0" borderId="8" xfId="0" applyFont="1" applyBorder="1" applyAlignment="1">
      <alignment horizontal="left" vertical="center" wrapText="1" indent="1"/>
    </xf>
    <xf numFmtId="0" fontId="18" fillId="0" borderId="6" xfId="0" applyFont="1" applyBorder="1" applyAlignment="1">
      <alignment horizontal="left" vertical="center" wrapText="1" indent="1"/>
    </xf>
    <xf numFmtId="0" fontId="18" fillId="0" borderId="7" xfId="0" applyFont="1" applyBorder="1" applyAlignment="1">
      <alignment horizontal="left" vertical="center" wrapText="1" indent="1"/>
    </xf>
    <xf numFmtId="0" fontId="41" fillId="0" borderId="25" xfId="1" applyFont="1" applyBorder="1" applyAlignment="1">
      <alignment horizontal="center" vertical="center"/>
    </xf>
    <xf numFmtId="0" fontId="41" fillId="0" borderId="26" xfId="1" applyFont="1" applyBorder="1" applyAlignment="1">
      <alignment horizontal="center" vertical="center"/>
    </xf>
    <xf numFmtId="0" fontId="18" fillId="0" borderId="48" xfId="0" applyFont="1" applyBorder="1" applyAlignment="1">
      <alignment horizontal="left" vertical="center" indent="1"/>
    </xf>
    <xf numFmtId="0" fontId="18" fillId="0" borderId="25" xfId="0" applyFont="1" applyBorder="1" applyAlignment="1">
      <alignment horizontal="left" vertical="center" indent="1"/>
    </xf>
    <xf numFmtId="0" fontId="18" fillId="0" borderId="26" xfId="0" applyFont="1" applyBorder="1" applyAlignment="1">
      <alignment horizontal="left" vertical="center" indent="1"/>
    </xf>
    <xf numFmtId="0" fontId="60" fillId="0" borderId="0" xfId="0" applyFont="1" applyAlignment="1">
      <alignment horizontal="center" vertical="center"/>
    </xf>
    <xf numFmtId="0" fontId="21" fillId="0" borderId="0" xfId="0" applyFont="1" applyAlignment="1">
      <alignment horizontal="left"/>
    </xf>
    <xf numFmtId="0" fontId="21" fillId="0" borderId="0" xfId="0" applyFont="1" applyAlignment="1">
      <alignment horizontal="left" vertical="center"/>
    </xf>
    <xf numFmtId="0" fontId="14" fillId="0" borderId="0" xfId="0" applyFont="1" applyAlignment="1">
      <alignment horizontal="center"/>
    </xf>
    <xf numFmtId="0" fontId="111" fillId="0" borderId="0" xfId="0" applyFont="1" applyAlignment="1">
      <alignment horizontal="left" wrapText="1"/>
    </xf>
    <xf numFmtId="0" fontId="30" fillId="0" borderId="0" xfId="0" applyFont="1" applyAlignment="1">
      <alignment horizontal="left"/>
    </xf>
    <xf numFmtId="0" fontId="30" fillId="0" borderId="0" xfId="0" applyFont="1" applyAlignment="1">
      <alignment horizontal="left" wrapText="1"/>
    </xf>
    <xf numFmtId="0" fontId="111" fillId="0" borderId="0" xfId="0" applyFont="1" applyAlignment="1">
      <alignment horizontal="left" vertical="center" wrapText="1"/>
    </xf>
    <xf numFmtId="0" fontId="118" fillId="0" borderId="0" xfId="0" applyFont="1" applyAlignment="1">
      <alignment horizontal="left" vertical="top" wrapText="1"/>
    </xf>
    <xf numFmtId="0" fontId="17" fillId="0" borderId="0" xfId="0" applyFont="1" applyAlignment="1">
      <alignment horizontal="center"/>
    </xf>
    <xf numFmtId="0" fontId="14" fillId="2" borderId="48"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26" xfId="0" applyFont="1" applyFill="1" applyBorder="1" applyAlignment="1">
      <alignment horizontal="center" vertical="center"/>
    </xf>
    <xf numFmtId="0" fontId="0" fillId="3" borderId="50" xfId="0" applyFill="1" applyBorder="1" applyAlignment="1" applyProtection="1">
      <alignment horizontal="left" vertical="center" indent="1"/>
      <protection locked="0"/>
    </xf>
    <xf numFmtId="0" fontId="0" fillId="3" borderId="14" xfId="0" applyFill="1" applyBorder="1" applyAlignment="1" applyProtection="1">
      <alignment horizontal="left" vertical="center" indent="1"/>
      <protection locked="0"/>
    </xf>
    <xf numFmtId="0" fontId="0" fillId="3" borderId="21" xfId="0" applyFill="1" applyBorder="1" applyAlignment="1" applyProtection="1">
      <alignment horizontal="left" vertical="center" indent="1"/>
      <protection locked="0"/>
    </xf>
    <xf numFmtId="0" fontId="0" fillId="3" borderId="22" xfId="0" applyFill="1" applyBorder="1" applyAlignment="1" applyProtection="1">
      <alignment horizontal="left" vertical="center" indent="1"/>
      <protection locked="0"/>
    </xf>
    <xf numFmtId="164" fontId="0" fillId="3" borderId="19" xfId="0" applyNumberFormat="1" applyFill="1" applyBorder="1" applyAlignment="1" applyProtection="1">
      <alignment horizontal="left" vertical="center" indent="1"/>
      <protection locked="0"/>
    </xf>
    <xf numFmtId="164" fontId="0" fillId="3" borderId="14" xfId="0" applyNumberFormat="1" applyFill="1" applyBorder="1" applyAlignment="1" applyProtection="1">
      <alignment horizontal="left" vertical="center" indent="1"/>
      <protection locked="0"/>
    </xf>
    <xf numFmtId="0" fontId="13" fillId="3" borderId="19" xfId="1" applyFill="1" applyBorder="1" applyAlignment="1" applyProtection="1">
      <alignment horizontal="left" vertical="center" indent="1"/>
      <protection locked="0"/>
    </xf>
    <xf numFmtId="0" fontId="0" fillId="3" borderId="19" xfId="0" applyFill="1" applyBorder="1" applyAlignment="1" applyProtection="1">
      <alignment horizontal="left" vertical="center" indent="1"/>
      <protection locked="0"/>
    </xf>
    <xf numFmtId="164" fontId="0" fillId="3" borderId="20" xfId="0" applyNumberFormat="1" applyFill="1" applyBorder="1" applyAlignment="1" applyProtection="1">
      <alignment horizontal="left" vertical="center" indent="1"/>
      <protection locked="0"/>
    </xf>
    <xf numFmtId="0" fontId="0" fillId="3" borderId="14" xfId="0" applyFill="1" applyBorder="1" applyAlignment="1">
      <alignment horizontal="left" vertical="center" indent="1"/>
    </xf>
    <xf numFmtId="164" fontId="0" fillId="3" borderId="30" xfId="0" applyNumberFormat="1" applyFill="1" applyBorder="1" applyAlignment="1" applyProtection="1">
      <alignment horizontal="left" vertical="center" indent="1"/>
      <protection locked="0"/>
    </xf>
    <xf numFmtId="0" fontId="0" fillId="3" borderId="21" xfId="0" applyFill="1" applyBorder="1" applyAlignment="1">
      <alignment horizontal="left" vertical="center" indent="1"/>
    </xf>
    <xf numFmtId="0" fontId="0" fillId="3" borderId="22" xfId="0" applyFill="1" applyBorder="1" applyAlignment="1">
      <alignment horizontal="left" vertical="center" indent="1"/>
    </xf>
    <xf numFmtId="0" fontId="14" fillId="2" borderId="48"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0" fillId="3" borderId="49" xfId="0" applyFill="1" applyBorder="1" applyAlignment="1" applyProtection="1">
      <alignment horizontal="left" vertical="center" indent="1"/>
      <protection locked="0"/>
    </xf>
    <xf numFmtId="49" fontId="0" fillId="3" borderId="14" xfId="0" applyNumberFormat="1" applyFill="1" applyBorder="1" applyAlignment="1" applyProtection="1">
      <alignment horizontal="left" vertical="center" indent="1"/>
      <protection locked="0"/>
    </xf>
    <xf numFmtId="0" fontId="0" fillId="3" borderId="91" xfId="0" applyFill="1" applyBorder="1" applyAlignment="1" applyProtection="1">
      <alignment horizontal="left" vertical="center" indent="1"/>
      <protection locked="0"/>
    </xf>
    <xf numFmtId="0" fontId="0" fillId="3" borderId="62" xfId="0" applyFill="1" applyBorder="1" applyAlignment="1" applyProtection="1">
      <alignment horizontal="left" vertical="center" indent="1"/>
      <protection locked="0"/>
    </xf>
    <xf numFmtId="0" fontId="0" fillId="3" borderId="18" xfId="0" applyFill="1" applyBorder="1" applyAlignment="1" applyProtection="1">
      <alignment horizontal="left" vertical="center" indent="1"/>
      <protection locked="0"/>
    </xf>
    <xf numFmtId="0" fontId="60" fillId="0" borderId="48" xfId="0" applyFont="1" applyBorder="1" applyAlignment="1">
      <alignment horizontal="center" vertical="center"/>
    </xf>
    <xf numFmtId="0" fontId="60" fillId="0" borderId="25" xfId="0" applyFont="1" applyBorder="1" applyAlignment="1">
      <alignment horizontal="center" vertical="center"/>
    </xf>
    <xf numFmtId="0" fontId="60" fillId="0" borderId="26" xfId="0" applyFont="1" applyBorder="1" applyAlignment="1">
      <alignment horizontal="center" vertical="center"/>
    </xf>
    <xf numFmtId="0" fontId="0" fillId="0" borderId="1" xfId="0" applyBorder="1" applyAlignment="1">
      <alignment horizontal="right" indent="1"/>
    </xf>
    <xf numFmtId="0" fontId="0" fillId="0" borderId="14" xfId="0" applyBorder="1" applyAlignment="1">
      <alignment horizontal="right" indent="1"/>
    </xf>
    <xf numFmtId="164" fontId="0" fillId="4" borderId="14" xfId="0" applyNumberFormat="1" applyFill="1" applyBorder="1" applyAlignment="1" applyProtection="1">
      <alignment horizontal="left" indent="1"/>
      <protection locked="0"/>
    </xf>
    <xf numFmtId="164" fontId="0" fillId="4" borderId="10" xfId="0" applyNumberFormat="1" applyFill="1" applyBorder="1" applyAlignment="1" applyProtection="1">
      <alignment horizontal="left" indent="1"/>
      <protection locked="0"/>
    </xf>
    <xf numFmtId="0" fontId="0" fillId="0" borderId="9" xfId="0" applyBorder="1" applyAlignment="1">
      <alignment horizontal="right" indent="1"/>
    </xf>
    <xf numFmtId="0" fontId="0" fillId="0" borderId="19" xfId="0" applyBorder="1" applyAlignment="1">
      <alignment horizontal="right" indent="1"/>
    </xf>
    <xf numFmtId="0" fontId="13" fillId="4" borderId="19" xfId="1" applyNumberFormat="1" applyFill="1" applyBorder="1" applyAlignment="1" applyProtection="1">
      <alignment horizontal="left" indent="1"/>
      <protection locked="0"/>
    </xf>
    <xf numFmtId="0" fontId="0" fillId="4" borderId="19" xfId="0" applyFill="1" applyBorder="1" applyAlignment="1" applyProtection="1">
      <alignment horizontal="left" indent="1"/>
      <protection locked="0"/>
    </xf>
    <xf numFmtId="0" fontId="0" fillId="4" borderId="28" xfId="0" applyFill="1" applyBorder="1" applyAlignment="1" applyProtection="1">
      <alignment horizontal="left" indent="1"/>
      <protection locked="0"/>
    </xf>
    <xf numFmtId="0" fontId="0" fillId="0" borderId="66" xfId="0" applyBorder="1" applyAlignment="1">
      <alignment horizontal="right" indent="1"/>
    </xf>
    <xf numFmtId="0" fontId="0" fillId="0" borderId="49" xfId="0" applyBorder="1" applyAlignment="1">
      <alignment horizontal="right" indent="1"/>
    </xf>
    <xf numFmtId="0" fontId="0" fillId="0" borderId="22" xfId="0" applyBorder="1" applyAlignment="1">
      <alignment horizontal="right" indent="1"/>
    </xf>
    <xf numFmtId="0" fontId="0" fillId="4" borderId="21" xfId="0" applyFill="1" applyBorder="1" applyAlignment="1" applyProtection="1">
      <alignment horizontal="left" vertical="center" indent="1"/>
      <protection locked="0"/>
    </xf>
    <xf numFmtId="0" fontId="0" fillId="4" borderId="49" xfId="0" applyFill="1" applyBorder="1" applyAlignment="1" applyProtection="1">
      <alignment horizontal="left" vertical="center" indent="1"/>
      <protection locked="0"/>
    </xf>
    <xf numFmtId="0" fontId="0" fillId="4" borderId="22" xfId="0" applyFill="1" applyBorder="1" applyAlignment="1" applyProtection="1">
      <alignment horizontal="left" vertical="center" indent="1"/>
      <protection locked="0"/>
    </xf>
    <xf numFmtId="0" fontId="0" fillId="0" borderId="21" xfId="0" applyBorder="1" applyAlignment="1">
      <alignment horizontal="right" indent="1"/>
    </xf>
    <xf numFmtId="0" fontId="0" fillId="4" borderId="67" xfId="0" applyFill="1" applyBorder="1" applyAlignment="1" applyProtection="1">
      <alignment horizontal="left" vertical="center" indent="1"/>
      <protection locked="0"/>
    </xf>
    <xf numFmtId="0" fontId="0" fillId="4" borderId="14" xfId="0" applyFill="1" applyBorder="1" applyAlignment="1" applyProtection="1">
      <alignment horizontal="left" vertical="center" indent="1"/>
      <protection locked="0"/>
    </xf>
    <xf numFmtId="0" fontId="0" fillId="4" borderId="10" xfId="0" applyFill="1" applyBorder="1" applyAlignment="1" applyProtection="1">
      <alignment horizontal="left" vertical="center" indent="1"/>
      <protection locked="0"/>
    </xf>
    <xf numFmtId="0" fontId="0" fillId="4" borderId="14" xfId="0" applyFill="1" applyBorder="1" applyAlignment="1" applyProtection="1">
      <alignment horizontal="left" vertical="center" indent="1" shrinkToFit="1"/>
      <protection locked="0"/>
    </xf>
    <xf numFmtId="0" fontId="0" fillId="4" borderId="10" xfId="0" applyFill="1" applyBorder="1" applyAlignment="1" applyProtection="1">
      <alignment horizontal="left" vertical="center" indent="1" shrinkToFit="1"/>
      <protection locked="0"/>
    </xf>
    <xf numFmtId="0" fontId="21" fillId="0" borderId="15" xfId="0"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17" fillId="0" borderId="0" xfId="0" applyFont="1" applyAlignment="1">
      <alignment horizontal="center" vertical="center"/>
    </xf>
    <xf numFmtId="0" fontId="0" fillId="2" borderId="0" xfId="0" applyFill="1" applyAlignment="1">
      <alignment horizontal="center" vertical="center"/>
    </xf>
    <xf numFmtId="0" fontId="35" fillId="2" borderId="0" xfId="0" applyFont="1" applyFill="1" applyAlignment="1">
      <alignment horizontal="center" vertical="center"/>
    </xf>
    <xf numFmtId="0" fontId="17" fillId="0" borderId="48"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17" fillId="3" borderId="14" xfId="0" applyFont="1" applyFill="1" applyBorder="1" applyAlignment="1" applyProtection="1">
      <alignment horizontal="left" vertical="center" indent="1"/>
      <protection locked="0"/>
    </xf>
    <xf numFmtId="0" fontId="0" fillId="3" borderId="20" xfId="0" applyFill="1" applyBorder="1" applyAlignment="1" applyProtection="1">
      <alignment horizontal="left" vertical="center" indent="1"/>
      <protection locked="0"/>
    </xf>
    <xf numFmtId="0" fontId="24" fillId="2" borderId="0" xfId="0" applyFont="1" applyFill="1" applyAlignment="1">
      <alignment horizontal="center" vertical="center"/>
    </xf>
    <xf numFmtId="0" fontId="17" fillId="3" borderId="35" xfId="0" applyFont="1" applyFill="1" applyBorder="1" applyAlignment="1" applyProtection="1">
      <alignment horizontal="center" vertical="center"/>
      <protection locked="0"/>
    </xf>
    <xf numFmtId="0" fontId="17" fillId="3" borderId="37" xfId="0" applyFont="1" applyFill="1" applyBorder="1" applyAlignment="1" applyProtection="1">
      <alignment horizontal="center" vertical="center"/>
      <protection locked="0"/>
    </xf>
    <xf numFmtId="0" fontId="17" fillId="3" borderId="29" xfId="0" applyFont="1" applyFill="1" applyBorder="1" applyAlignment="1" applyProtection="1">
      <alignment horizontal="center" vertical="center"/>
      <protection locked="0"/>
    </xf>
    <xf numFmtId="0" fontId="35" fillId="0" borderId="48" xfId="0" applyFont="1" applyBorder="1" applyAlignment="1">
      <alignment horizontal="center" vertical="center"/>
    </xf>
    <xf numFmtId="0" fontId="35" fillId="0" borderId="25" xfId="0" applyFont="1" applyBorder="1" applyAlignment="1">
      <alignment horizontal="center" vertical="center"/>
    </xf>
    <xf numFmtId="0" fontId="35" fillId="0" borderId="26" xfId="0" applyFont="1" applyBorder="1" applyAlignment="1">
      <alignment horizontal="center" vertical="center"/>
    </xf>
    <xf numFmtId="0" fontId="14" fillId="3" borderId="21" xfId="0" applyFont="1" applyFill="1" applyBorder="1" applyAlignment="1" applyProtection="1">
      <alignment horizontal="left" vertical="center" indent="1"/>
      <protection locked="0"/>
    </xf>
    <xf numFmtId="0" fontId="14" fillId="3" borderId="49" xfId="0" applyFont="1" applyFill="1" applyBorder="1" applyAlignment="1" applyProtection="1">
      <alignment horizontal="left" vertical="center" indent="1"/>
      <protection locked="0"/>
    </xf>
    <xf numFmtId="0" fontId="14" fillId="3" borderId="22" xfId="0" applyFont="1" applyFill="1" applyBorder="1" applyAlignment="1" applyProtection="1">
      <alignment horizontal="left" vertical="center" indent="1"/>
      <protection locked="0"/>
    </xf>
    <xf numFmtId="0" fontId="35" fillId="2" borderId="3"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12" xfId="0" applyFont="1" applyFill="1" applyBorder="1" applyAlignment="1">
      <alignment horizontal="center" vertical="center"/>
    </xf>
    <xf numFmtId="0" fontId="0" fillId="3" borderId="51" xfId="0" applyFill="1" applyBorder="1" applyAlignment="1" applyProtection="1">
      <alignment horizontal="left" vertical="center" indent="1"/>
      <protection locked="0"/>
    </xf>
    <xf numFmtId="0" fontId="0" fillId="3" borderId="23" xfId="0" applyFill="1" applyBorder="1" applyAlignment="1" applyProtection="1">
      <alignment horizontal="left" vertical="center" indent="1"/>
      <protection locked="0"/>
    </xf>
    <xf numFmtId="0" fontId="24" fillId="2" borderId="48" xfId="0" applyFont="1" applyFill="1" applyBorder="1" applyAlignment="1">
      <alignment horizontal="center" vertical="center"/>
    </xf>
    <xf numFmtId="0" fontId="24" fillId="2" borderId="25" xfId="0" applyFont="1" applyFill="1" applyBorder="1" applyAlignment="1">
      <alignment horizontal="center" vertical="center"/>
    </xf>
    <xf numFmtId="0" fontId="24" fillId="2" borderId="26" xfId="0" applyFont="1" applyFill="1" applyBorder="1" applyAlignment="1">
      <alignment horizontal="center" vertical="center"/>
    </xf>
    <xf numFmtId="0" fontId="17" fillId="0" borderId="5" xfId="0" applyFont="1" applyBorder="1" applyAlignment="1">
      <alignment horizontal="right"/>
    </xf>
    <xf numFmtId="0" fontId="17" fillId="0" borderId="0" xfId="0" applyFont="1" applyAlignment="1">
      <alignment horizontal="right"/>
    </xf>
    <xf numFmtId="0" fontId="18" fillId="2" borderId="5" xfId="0" applyFont="1" applyFill="1" applyBorder="1" applyAlignment="1">
      <alignment horizontal="right" vertical="center"/>
    </xf>
    <xf numFmtId="0" fontId="0" fillId="2" borderId="0" xfId="0" applyFill="1" applyAlignment="1">
      <alignment horizontal="right" vertical="center"/>
    </xf>
    <xf numFmtId="0" fontId="18" fillId="2" borderId="8" xfId="0" applyFont="1" applyFill="1" applyBorder="1" applyAlignment="1">
      <alignment horizontal="right" vertical="center"/>
    </xf>
    <xf numFmtId="0" fontId="18" fillId="2" borderId="6" xfId="0" applyFont="1" applyFill="1" applyBorder="1" applyAlignment="1">
      <alignment horizontal="right" vertical="center"/>
    </xf>
    <xf numFmtId="0" fontId="18" fillId="2" borderId="52" xfId="0" applyFont="1" applyFill="1" applyBorder="1" applyAlignment="1">
      <alignment horizontal="right" vertical="center"/>
    </xf>
    <xf numFmtId="0" fontId="36" fillId="2" borderId="0" xfId="0" applyFont="1" applyFill="1" applyAlignment="1">
      <alignment horizontal="right" vertical="center"/>
    </xf>
    <xf numFmtId="0" fontId="0" fillId="3" borderId="14" xfId="0" applyFill="1" applyBorder="1" applyAlignment="1" applyProtection="1">
      <alignment horizontal="center" vertical="center"/>
      <protection locked="0"/>
    </xf>
    <xf numFmtId="0" fontId="19" fillId="2" borderId="0" xfId="0" applyFont="1" applyFill="1" applyAlignment="1">
      <alignment horizontal="center" vertical="center"/>
    </xf>
    <xf numFmtId="0" fontId="19" fillId="2" borderId="2" xfId="0" applyFont="1" applyFill="1" applyBorder="1" applyAlignment="1">
      <alignment horizontal="center" vertical="center"/>
    </xf>
    <xf numFmtId="0" fontId="17" fillId="2" borderId="48"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26" xfId="0" applyFont="1" applyFill="1" applyBorder="1" applyAlignment="1">
      <alignment horizontal="center" vertical="center"/>
    </xf>
    <xf numFmtId="0" fontId="21" fillId="0" borderId="0" xfId="0" applyFont="1" applyAlignment="1">
      <alignment horizontal="center"/>
    </xf>
    <xf numFmtId="0" fontId="18" fillId="2" borderId="0" xfId="0" applyFont="1" applyFill="1" applyAlignment="1">
      <alignment horizontal="right" vertical="center"/>
    </xf>
    <xf numFmtId="0" fontId="18" fillId="2" borderId="53" xfId="0" applyFont="1" applyFill="1" applyBorder="1" applyAlignment="1">
      <alignment horizontal="right"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0" xfId="0" applyAlignment="1">
      <alignment horizontal="center"/>
    </xf>
    <xf numFmtId="0" fontId="0" fillId="4" borderId="19" xfId="0" applyFill="1" applyBorder="1" applyAlignment="1" applyProtection="1">
      <alignment horizontal="center" vertical="center" shrinkToFit="1"/>
      <protection locked="0"/>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0" fillId="4" borderId="14" xfId="0" applyFill="1" applyBorder="1" applyAlignment="1" applyProtection="1">
      <alignment horizontal="center" vertical="center" shrinkToFit="1"/>
      <protection locked="0"/>
    </xf>
    <xf numFmtId="14" fontId="0" fillId="4" borderId="16" xfId="0" applyNumberFormat="1"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14" fontId="0" fillId="4" borderId="19" xfId="0" applyNumberFormat="1"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14" fontId="0" fillId="4" borderId="21" xfId="0" applyNumberFormat="1" applyFill="1" applyBorder="1" applyAlignment="1" applyProtection="1">
      <alignment horizontal="center"/>
      <protection locked="0"/>
    </xf>
    <xf numFmtId="0" fontId="0" fillId="4" borderId="67"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0" fontId="0" fillId="4" borderId="58" xfId="0" applyFill="1" applyBorder="1" applyAlignment="1" applyProtection="1">
      <alignment horizontal="center"/>
      <protection locked="0"/>
    </xf>
    <xf numFmtId="0" fontId="0" fillId="4" borderId="61" xfId="0" applyFill="1" applyBorder="1" applyAlignment="1" applyProtection="1">
      <alignment horizontal="center"/>
      <protection locked="0"/>
    </xf>
    <xf numFmtId="0" fontId="0" fillId="4" borderId="62" xfId="0" applyFill="1" applyBorder="1" applyAlignment="1" applyProtection="1">
      <alignment horizontal="center"/>
      <protection locked="0"/>
    </xf>
    <xf numFmtId="0" fontId="0" fillId="4" borderId="18"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0" fillId="4" borderId="19" xfId="0" applyFill="1" applyBorder="1" applyAlignment="1" applyProtection="1">
      <alignment horizontal="center"/>
      <protection locked="0"/>
    </xf>
    <xf numFmtId="14" fontId="0" fillId="4" borderId="91" xfId="0" applyNumberFormat="1" applyFill="1" applyBorder="1" applyAlignment="1" applyProtection="1">
      <alignment horizontal="center"/>
      <protection locked="0"/>
    </xf>
    <xf numFmtId="0" fontId="0" fillId="4" borderId="63" xfId="0" applyFill="1" applyBorder="1" applyAlignment="1" applyProtection="1">
      <alignment horizontal="center"/>
      <protection locked="0"/>
    </xf>
    <xf numFmtId="0" fontId="0" fillId="4" borderId="9" xfId="0" applyFill="1" applyBorder="1" applyAlignment="1" applyProtection="1">
      <alignment horizontal="center" vertical="center"/>
      <protection locked="0"/>
    </xf>
    <xf numFmtId="14" fontId="0" fillId="4" borderId="14" xfId="0" applyNumberFormat="1" applyFill="1" applyBorder="1" applyAlignment="1" applyProtection="1">
      <alignment horizontal="center" vertical="center"/>
      <protection locked="0"/>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12" xfId="0" applyFont="1" applyBorder="1" applyAlignment="1">
      <alignment horizontal="center" vertical="center"/>
    </xf>
    <xf numFmtId="0" fontId="0" fillId="4" borderId="21" xfId="0" applyFill="1" applyBorder="1" applyAlignment="1" applyProtection="1">
      <alignment horizontal="center" vertical="center"/>
      <protection locked="0"/>
    </xf>
    <xf numFmtId="0" fontId="0" fillId="4" borderId="49"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0" borderId="0" xfId="0" applyAlignment="1">
      <alignment horizontal="right"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2" xfId="0" applyFont="1" applyBorder="1" applyAlignment="1">
      <alignment horizontal="center" vertical="center"/>
    </xf>
    <xf numFmtId="0" fontId="0" fillId="0" borderId="5" xfId="0" applyBorder="1" applyAlignment="1">
      <alignment horizontal="left" wrapText="1" indent="9"/>
    </xf>
    <xf numFmtId="0" fontId="0" fillId="0" borderId="0" xfId="0" applyAlignment="1">
      <alignment horizontal="left" wrapText="1" indent="9"/>
    </xf>
    <xf numFmtId="0" fontId="0" fillId="0" borderId="2" xfId="0" applyBorder="1" applyAlignment="1">
      <alignment horizontal="left" wrapText="1" indent="9"/>
    </xf>
    <xf numFmtId="0" fontId="0" fillId="0" borderId="5" xfId="0" applyBorder="1" applyAlignment="1">
      <alignment horizontal="left" vertical="center" indent="9"/>
    </xf>
    <xf numFmtId="0" fontId="0" fillId="0" borderId="0" xfId="0" applyAlignment="1">
      <alignment horizontal="left" vertical="center" indent="9"/>
    </xf>
    <xf numFmtId="0" fontId="0" fillId="0" borderId="2" xfId="0" applyBorder="1" applyAlignment="1">
      <alignment horizontal="left" vertical="center" indent="9"/>
    </xf>
    <xf numFmtId="0" fontId="0" fillId="4" borderId="16" xfId="0" applyFill="1" applyBorder="1" applyAlignment="1" applyProtection="1">
      <alignment horizontal="center" vertical="center" shrinkToFit="1"/>
      <protection locked="0"/>
    </xf>
    <xf numFmtId="0" fontId="0" fillId="4" borderId="15" xfId="0" applyFill="1" applyBorder="1" applyAlignment="1" applyProtection="1">
      <alignment horizontal="center" vertical="center"/>
      <protection locked="0"/>
    </xf>
    <xf numFmtId="14" fontId="0" fillId="4" borderId="21" xfId="0" applyNumberFormat="1" applyFill="1" applyBorder="1" applyAlignment="1" applyProtection="1">
      <alignment horizontal="center" vertical="center"/>
      <protection locked="0"/>
    </xf>
    <xf numFmtId="0" fontId="0" fillId="0" borderId="60" xfId="0" applyBorder="1" applyAlignment="1">
      <alignment horizontal="right" vertical="top"/>
    </xf>
    <xf numFmtId="0" fontId="0" fillId="0" borderId="0" xfId="0" applyAlignment="1">
      <alignment horizontal="right" vertical="top"/>
    </xf>
    <xf numFmtId="0" fontId="0" fillId="0" borderId="53" xfId="0" applyBorder="1" applyAlignment="1">
      <alignment horizontal="right" vertical="top"/>
    </xf>
    <xf numFmtId="0" fontId="14" fillId="0" borderId="0" xfId="0" applyFont="1" applyAlignment="1">
      <alignment horizontal="right" vertical="center"/>
    </xf>
    <xf numFmtId="0" fontId="17" fillId="0" borderId="5" xfId="0" applyFont="1" applyBorder="1" applyAlignment="1">
      <alignment horizontal="center" vertical="center"/>
    </xf>
    <xf numFmtId="0" fontId="17" fillId="0" borderId="2" xfId="0" applyFont="1" applyBorder="1" applyAlignment="1">
      <alignment horizontal="center" vertical="center"/>
    </xf>
    <xf numFmtId="0" fontId="16" fillId="4" borderId="20" xfId="0" applyFont="1" applyFill="1" applyBorder="1" applyAlignment="1" applyProtection="1">
      <alignment horizontal="center" vertical="center"/>
      <protection locked="0"/>
    </xf>
    <xf numFmtId="0" fontId="16" fillId="4" borderId="14" xfId="0" applyFont="1" applyFill="1" applyBorder="1" applyAlignment="1" applyProtection="1">
      <alignment horizontal="center" vertical="center"/>
      <protection locked="0"/>
    </xf>
    <xf numFmtId="0" fontId="16" fillId="4" borderId="14" xfId="0" applyFont="1" applyFill="1" applyBorder="1" applyAlignment="1" applyProtection="1">
      <alignment horizontal="center" vertical="center" shrinkToFit="1"/>
      <protection locked="0"/>
    </xf>
    <xf numFmtId="0" fontId="18" fillId="0" borderId="0" xfId="0" applyFont="1" applyAlignment="1">
      <alignment horizontal="center" vertical="center" wrapText="1" shrinkToFit="1"/>
    </xf>
    <xf numFmtId="0" fontId="18" fillId="0" borderId="2" xfId="0" applyFont="1" applyBorder="1" applyAlignment="1">
      <alignment horizontal="center" vertical="center" wrapText="1" shrinkToFit="1"/>
    </xf>
    <xf numFmtId="0" fontId="16" fillId="0" borderId="0" xfId="0" applyFont="1" applyAlignment="1">
      <alignment horizontal="right" vertical="center"/>
    </xf>
    <xf numFmtId="0" fontId="16" fillId="0" borderId="48" xfId="0" applyFont="1" applyBorder="1" applyAlignment="1">
      <alignment horizontal="center" vertical="center"/>
    </xf>
    <xf numFmtId="0" fontId="16" fillId="0" borderId="26" xfId="0" applyFont="1" applyBorder="1" applyAlignment="1">
      <alignment horizontal="center" vertical="center"/>
    </xf>
    <xf numFmtId="0" fontId="16" fillId="0" borderId="0" xfId="0" applyFont="1" applyAlignment="1">
      <alignment horizontal="right" vertical="center" indent="1" shrinkToFit="1"/>
    </xf>
    <xf numFmtId="0" fontId="16" fillId="0" borderId="2" xfId="0" applyFont="1" applyBorder="1" applyAlignment="1">
      <alignment horizontal="right" vertical="center" indent="1" shrinkToFit="1"/>
    </xf>
    <xf numFmtId="0" fontId="60" fillId="0" borderId="5" xfId="0" applyFont="1" applyBorder="1" applyAlignment="1">
      <alignment horizontal="center" vertical="center"/>
    </xf>
    <xf numFmtId="0" fontId="60" fillId="0" borderId="2" xfId="0" applyFont="1" applyBorder="1" applyAlignment="1">
      <alignment horizontal="center" vertical="center"/>
    </xf>
    <xf numFmtId="0" fontId="16" fillId="0" borderId="0" xfId="0" applyFont="1" applyAlignment="1">
      <alignment horizontal="center" vertical="center"/>
    </xf>
    <xf numFmtId="0" fontId="16" fillId="0" borderId="2" xfId="0" applyFont="1" applyBorder="1" applyAlignment="1">
      <alignment horizontal="center" vertical="center"/>
    </xf>
    <xf numFmtId="0" fontId="16" fillId="0" borderId="0" xfId="0" applyFont="1" applyAlignment="1">
      <alignment horizontal="left" vertical="center"/>
    </xf>
    <xf numFmtId="0" fontId="37" fillId="0" borderId="0" xfId="0" applyFont="1" applyAlignment="1">
      <alignment horizontal="center" vertical="center"/>
    </xf>
    <xf numFmtId="0" fontId="14" fillId="0" borderId="42" xfId="0" applyFont="1" applyBorder="1" applyAlignment="1">
      <alignment horizontal="center" vertical="center"/>
    </xf>
    <xf numFmtId="0" fontId="18" fillId="0" borderId="25" xfId="0" applyFont="1" applyBorder="1" applyAlignment="1">
      <alignment horizontal="center" vertical="center"/>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8" xfId="0" applyFont="1" applyBorder="1" applyAlignment="1">
      <alignment horizontal="center" vertical="center" wrapTex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11" borderId="48" xfId="0" applyFont="1" applyFill="1" applyBorder="1" applyAlignment="1">
      <alignment horizontal="center" vertical="center"/>
    </xf>
    <xf numFmtId="0" fontId="90" fillId="11" borderId="25" xfId="0" applyFont="1" applyFill="1" applyBorder="1" applyAlignment="1">
      <alignment horizontal="center" vertical="center"/>
    </xf>
    <xf numFmtId="0" fontId="90" fillId="11" borderId="26" xfId="0" applyFont="1" applyFill="1" applyBorder="1" applyAlignment="1">
      <alignment horizontal="center" vertical="center"/>
    </xf>
    <xf numFmtId="0" fontId="90" fillId="11" borderId="48" xfId="0" applyFont="1" applyFill="1" applyBorder="1" applyAlignment="1">
      <alignment horizontal="center" vertical="center"/>
    </xf>
    <xf numFmtId="0" fontId="109" fillId="11" borderId="4" xfId="0" applyFont="1" applyFill="1" applyBorder="1" applyAlignment="1">
      <alignment horizontal="right"/>
    </xf>
    <xf numFmtId="2" fontId="18" fillId="0" borderId="8" xfId="0" applyNumberFormat="1" applyFont="1" applyBorder="1" applyAlignment="1">
      <alignment horizontal="center" vertical="center"/>
    </xf>
    <xf numFmtId="2" fontId="18" fillId="0" borderId="6" xfId="0" applyNumberFormat="1" applyFont="1" applyBorder="1" applyAlignment="1">
      <alignment horizontal="center" vertical="center"/>
    </xf>
    <xf numFmtId="2" fontId="18" fillId="0" borderId="7" xfId="0" applyNumberFormat="1" applyFont="1" applyBorder="1" applyAlignment="1">
      <alignment horizontal="center" vertical="center"/>
    </xf>
    <xf numFmtId="0" fontId="0" fillId="0" borderId="19" xfId="0" applyBorder="1" applyAlignment="1">
      <alignment horizontal="center"/>
    </xf>
    <xf numFmtId="0" fontId="0" fillId="0" borderId="28" xfId="0" applyBorder="1" applyAlignment="1">
      <alignment horizontal="center"/>
    </xf>
    <xf numFmtId="0" fontId="14" fillId="0" borderId="22" xfId="0" applyFont="1" applyBorder="1" applyAlignment="1">
      <alignment horizontal="right" vertical="center"/>
    </xf>
    <xf numFmtId="0" fontId="14" fillId="0" borderId="14" xfId="0" applyFont="1" applyBorder="1" applyAlignment="1">
      <alignment horizontal="right" vertical="center"/>
    </xf>
    <xf numFmtId="0" fontId="14" fillId="0" borderId="27" xfId="0" applyFont="1" applyBorder="1" applyAlignment="1">
      <alignment horizontal="right" vertical="center"/>
    </xf>
    <xf numFmtId="0" fontId="14" fillId="0" borderId="19" xfId="0" applyFont="1" applyBorder="1" applyAlignment="1">
      <alignment horizontal="right" vertical="center"/>
    </xf>
    <xf numFmtId="0" fontId="0" fillId="10" borderId="14" xfId="0" applyFill="1" applyBorder="1" applyAlignment="1" applyProtection="1">
      <alignment horizontal="center"/>
      <protection locked="0"/>
    </xf>
    <xf numFmtId="0" fontId="0" fillId="10" borderId="10" xfId="0" applyFill="1" applyBorder="1" applyAlignment="1" applyProtection="1">
      <alignment horizontal="center"/>
      <protection locked="0"/>
    </xf>
    <xf numFmtId="0" fontId="0" fillId="0" borderId="22" xfId="0" applyBorder="1" applyAlignment="1">
      <alignment horizontal="right"/>
    </xf>
    <xf numFmtId="0" fontId="0" fillId="0" borderId="14" xfId="0" applyBorder="1" applyAlignment="1">
      <alignment horizontal="right"/>
    </xf>
    <xf numFmtId="0" fontId="0" fillId="0" borderId="14" xfId="0" applyBorder="1" applyAlignment="1">
      <alignment horizontal="center"/>
    </xf>
    <xf numFmtId="0" fontId="0" fillId="0" borderId="10" xfId="0" applyBorder="1" applyAlignment="1">
      <alignment horizontal="center"/>
    </xf>
    <xf numFmtId="0" fontId="0" fillId="0" borderId="29" xfId="0" applyBorder="1" applyAlignment="1">
      <alignment horizontal="right"/>
    </xf>
    <xf numFmtId="0" fontId="0" fillId="0" borderId="30" xfId="0" applyBorder="1" applyAlignment="1">
      <alignment horizontal="right"/>
    </xf>
    <xf numFmtId="0" fontId="14" fillId="0" borderId="51" xfId="0" applyFont="1" applyBorder="1" applyAlignment="1">
      <alignment horizontal="center"/>
    </xf>
    <xf numFmtId="0" fontId="14" fillId="0" borderId="69" xfId="0" applyFont="1" applyBorder="1" applyAlignment="1">
      <alignment horizontal="center"/>
    </xf>
    <xf numFmtId="0" fontId="14" fillId="0" borderId="23" xfId="0" applyFont="1" applyBorder="1" applyAlignment="1">
      <alignment horizontal="center"/>
    </xf>
    <xf numFmtId="0" fontId="14" fillId="0" borderId="6" xfId="0" applyFont="1" applyBorder="1" applyAlignment="1">
      <alignment horizontal="right" vertical="center"/>
    </xf>
    <xf numFmtId="0" fontId="0" fillId="10" borderId="1" xfId="0" applyFill="1" applyBorder="1" applyAlignment="1" applyProtection="1">
      <alignment horizontal="center" vertical="center"/>
      <protection locked="0"/>
    </xf>
    <xf numFmtId="0" fontId="0" fillId="10" borderId="14" xfId="0" applyFill="1" applyBorder="1" applyAlignment="1" applyProtection="1">
      <alignment horizontal="center" vertical="center"/>
      <protection locked="0"/>
    </xf>
    <xf numFmtId="0" fontId="17" fillId="0" borderId="3" xfId="0" applyFont="1" applyBorder="1" applyAlignment="1">
      <alignment horizontal="center"/>
    </xf>
    <xf numFmtId="0" fontId="17" fillId="0" borderId="4" xfId="0" applyFont="1" applyBorder="1" applyAlignment="1">
      <alignment horizontal="center"/>
    </xf>
    <xf numFmtId="0" fontId="17" fillId="0" borderId="25" xfId="0" applyFont="1" applyBorder="1" applyAlignment="1">
      <alignment horizontal="center"/>
    </xf>
    <xf numFmtId="0" fontId="17" fillId="0" borderId="26" xfId="0" applyFont="1" applyBorder="1" applyAlignment="1">
      <alignment horizontal="center"/>
    </xf>
    <xf numFmtId="0" fontId="0" fillId="10" borderId="30" xfId="0" applyFill="1" applyBorder="1" applyAlignment="1" applyProtection="1">
      <alignment horizontal="center"/>
      <protection locked="0"/>
    </xf>
    <xf numFmtId="0" fontId="0" fillId="10" borderId="31" xfId="0" applyFill="1" applyBorder="1" applyAlignment="1" applyProtection="1">
      <alignment horizontal="center"/>
      <protection locked="0"/>
    </xf>
    <xf numFmtId="0" fontId="0" fillId="10" borderId="21" xfId="0" applyFill="1" applyBorder="1" applyAlignment="1" applyProtection="1">
      <alignment horizontal="center"/>
      <protection locked="0"/>
    </xf>
    <xf numFmtId="0" fontId="0" fillId="10" borderId="49" xfId="0" applyFill="1" applyBorder="1" applyAlignment="1" applyProtection="1">
      <alignment horizontal="center"/>
      <protection locked="0"/>
    </xf>
    <xf numFmtId="0" fontId="0" fillId="10" borderId="67" xfId="0" applyFill="1" applyBorder="1" applyAlignment="1" applyProtection="1">
      <alignment horizontal="center"/>
      <protection locked="0"/>
    </xf>
    <xf numFmtId="16" fontId="0" fillId="10" borderId="14" xfId="0" applyNumberFormat="1" applyFill="1" applyBorder="1" applyAlignment="1" applyProtection="1">
      <alignment horizontal="center" vertical="center"/>
      <protection locked="0"/>
    </xf>
    <xf numFmtId="0" fontId="0" fillId="10" borderId="14" xfId="0" applyFill="1" applyBorder="1" applyAlignment="1" applyProtection="1">
      <alignment horizontal="center" vertical="center" wrapText="1"/>
      <protection locked="0"/>
    </xf>
    <xf numFmtId="0" fontId="14" fillId="0" borderId="14" xfId="0" applyFont="1" applyBorder="1" applyAlignment="1">
      <alignment horizontal="center" vertical="center" wrapText="1"/>
    </xf>
    <xf numFmtId="0" fontId="14" fillId="0" borderId="10" xfId="0" applyFont="1" applyBorder="1" applyAlignment="1">
      <alignment horizontal="center" vertical="center" wrapText="1"/>
    </xf>
    <xf numFmtId="0" fontId="0" fillId="10" borderId="19" xfId="0" applyFill="1" applyBorder="1" applyAlignment="1" applyProtection="1">
      <alignment horizontal="center" vertical="center" wrapText="1"/>
      <protection locked="0"/>
    </xf>
    <xf numFmtId="0" fontId="0" fillId="0" borderId="13" xfId="0" applyBorder="1" applyAlignment="1">
      <alignment horizontal="center" vertical="top" wrapText="1"/>
    </xf>
    <xf numFmtId="0" fontId="0" fillId="0" borderId="30" xfId="0" applyBorder="1" applyAlignment="1">
      <alignment horizontal="center" vertical="top" wrapText="1"/>
    </xf>
    <xf numFmtId="0" fontId="38" fillId="0" borderId="13"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0" xfId="0" applyFont="1" applyAlignment="1">
      <alignment horizontal="right"/>
    </xf>
    <xf numFmtId="0" fontId="38" fillId="0" borderId="16" xfId="0" applyFont="1" applyBorder="1" applyAlignment="1">
      <alignment horizontal="center" vertical="center" wrapText="1"/>
    </xf>
    <xf numFmtId="0" fontId="38" fillId="0" borderId="14" xfId="0" applyFont="1" applyBorder="1" applyAlignment="1">
      <alignment horizontal="center" vertical="center" wrapText="1"/>
    </xf>
    <xf numFmtId="0" fontId="21" fillId="0" borderId="48"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5" fillId="0" borderId="48"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0" fillId="0" borderId="24" xfId="0" applyBorder="1" applyAlignment="1">
      <alignment horizontal="center" vertical="center"/>
    </xf>
    <xf numFmtId="0" fontId="0" fillId="0" borderId="30" xfId="0" applyBorder="1" applyAlignment="1">
      <alignment horizontal="center" vertical="center"/>
    </xf>
    <xf numFmtId="0" fontId="0" fillId="0" borderId="35"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36" fillId="0" borderId="9" xfId="0" applyFont="1" applyBorder="1" applyAlignment="1">
      <alignment horizontal="center" vertical="center"/>
    </xf>
    <xf numFmtId="0" fontId="36" fillId="0" borderId="19" xfId="0" applyFont="1" applyBorder="1" applyAlignment="1">
      <alignment horizontal="center" vertical="center"/>
    </xf>
    <xf numFmtId="0" fontId="36" fillId="0" borderId="54" xfId="0" applyFont="1" applyBorder="1" applyAlignment="1">
      <alignment horizontal="center" vertical="center"/>
    </xf>
    <xf numFmtId="0" fontId="0" fillId="10" borderId="24" xfId="0" applyFill="1" applyBorder="1" applyAlignment="1" applyProtection="1">
      <alignment horizontal="center" vertical="center"/>
      <protection locked="0"/>
    </xf>
    <xf numFmtId="0" fontId="0" fillId="10" borderId="30" xfId="0" applyFill="1" applyBorder="1" applyAlignment="1" applyProtection="1">
      <alignment horizontal="center" vertical="center"/>
      <protection locked="0"/>
    </xf>
    <xf numFmtId="0" fontId="0" fillId="10" borderId="31" xfId="0" applyFill="1" applyBorder="1" applyAlignment="1" applyProtection="1">
      <alignment horizontal="center" vertical="center"/>
      <protection locked="0"/>
    </xf>
    <xf numFmtId="0" fontId="0" fillId="10" borderId="10" xfId="0" applyFill="1" applyBorder="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0" fillId="10" borderId="28" xfId="0" applyFill="1" applyBorder="1" applyAlignment="1" applyProtection="1">
      <alignment horizontal="center" vertical="center"/>
      <protection locked="0"/>
    </xf>
    <xf numFmtId="0" fontId="0" fillId="10" borderId="1" xfId="0" applyFill="1" applyBorder="1" applyAlignment="1" applyProtection="1">
      <alignment horizontal="center"/>
      <protection locked="0"/>
    </xf>
    <xf numFmtId="0" fontId="0" fillId="10" borderId="9" xfId="0" applyFill="1" applyBorder="1" applyAlignment="1" applyProtection="1">
      <alignment horizontal="center"/>
      <protection locked="0"/>
    </xf>
    <xf numFmtId="0" fontId="0" fillId="10" borderId="19" xfId="0" applyFill="1" applyBorder="1" applyAlignment="1" applyProtection="1">
      <alignment horizontal="center"/>
      <protection locked="0"/>
    </xf>
    <xf numFmtId="0" fontId="0" fillId="10" borderId="28" xfId="0" applyFill="1" applyBorder="1" applyAlignment="1" applyProtection="1">
      <alignment horizontal="center"/>
      <protection locked="0"/>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54" xfId="0" applyBorder="1" applyAlignment="1">
      <alignment horizontal="center" vertical="center"/>
    </xf>
    <xf numFmtId="0" fontId="25" fillId="0" borderId="25" xfId="0" applyFont="1" applyBorder="1" applyAlignment="1">
      <alignment horizontal="center"/>
    </xf>
    <xf numFmtId="0" fontId="25" fillId="0" borderId="26" xfId="0" applyFont="1" applyBorder="1" applyAlignment="1">
      <alignment horizontal="center"/>
    </xf>
    <xf numFmtId="0" fontId="14" fillId="0" borderId="45" xfId="0" applyFont="1" applyBorder="1" applyAlignment="1">
      <alignment horizontal="center"/>
    </xf>
    <xf numFmtId="0" fontId="14" fillId="0" borderId="43" xfId="0" applyFont="1" applyBorder="1" applyAlignment="1">
      <alignment horizontal="center"/>
    </xf>
    <xf numFmtId="0" fontId="14" fillId="0" borderId="46" xfId="0" applyFont="1" applyBorder="1" applyAlignment="1">
      <alignment horizontal="center"/>
    </xf>
    <xf numFmtId="0" fontId="0" fillId="10" borderId="24" xfId="0" applyFill="1" applyBorder="1" applyAlignment="1" applyProtection="1">
      <alignment horizontal="center"/>
      <protection locked="0"/>
    </xf>
    <xf numFmtId="0" fontId="14" fillId="0" borderId="45" xfId="0" applyFont="1" applyBorder="1" applyAlignment="1">
      <alignment horizontal="center" vertical="center"/>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38" fillId="0" borderId="15" xfId="0" applyFont="1" applyBorder="1" applyAlignment="1">
      <alignment horizontal="center" vertical="center" wrapText="1"/>
    </xf>
    <xf numFmtId="0" fontId="38" fillId="0" borderId="1" xfId="0" applyFont="1" applyBorder="1" applyAlignment="1">
      <alignment horizontal="center" vertical="center" wrapText="1"/>
    </xf>
    <xf numFmtId="0" fontId="18" fillId="0" borderId="8"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2" xfId="0" applyBorder="1" applyAlignment="1">
      <alignment horizontal="left" vertical="top"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30" xfId="0" applyBorder="1" applyAlignment="1">
      <alignment horizontal="center" vertical="top"/>
    </xf>
    <xf numFmtId="0" fontId="0" fillId="0" borderId="14" xfId="0" applyBorder="1" applyAlignment="1">
      <alignment horizontal="center" vertical="top"/>
    </xf>
    <xf numFmtId="0" fontId="0" fillId="0" borderId="6" xfId="0" applyBorder="1" applyAlignment="1">
      <alignment horizontal="center" vertical="top"/>
    </xf>
    <xf numFmtId="2" fontId="0" fillId="0" borderId="0" xfId="0" applyNumberFormat="1" applyAlignment="1">
      <alignment horizontal="center"/>
    </xf>
    <xf numFmtId="0" fontId="25" fillId="10" borderId="48" xfId="0" applyFont="1" applyFill="1" applyBorder="1" applyAlignment="1" applyProtection="1">
      <alignment horizontal="center" vertical="center"/>
      <protection locked="0"/>
    </xf>
    <xf numFmtId="0" fontId="25" fillId="10" borderId="25" xfId="0" applyFont="1" applyFill="1" applyBorder="1" applyAlignment="1" applyProtection="1">
      <alignment horizontal="center" vertical="center"/>
      <protection locked="0"/>
    </xf>
    <xf numFmtId="0" fontId="25" fillId="10" borderId="26" xfId="0" applyFont="1" applyFill="1" applyBorder="1" applyAlignment="1" applyProtection="1">
      <alignment horizontal="center" vertical="center"/>
      <protection locked="0"/>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12" xfId="0" applyFont="1" applyBorder="1" applyAlignment="1">
      <alignment horizontal="center" vertical="center"/>
    </xf>
    <xf numFmtId="0" fontId="25" fillId="0" borderId="0" xfId="0" applyFont="1" applyAlignment="1">
      <alignment horizontal="center"/>
    </xf>
    <xf numFmtId="0" fontId="14" fillId="0" borderId="0" xfId="0" applyFont="1" applyAlignment="1">
      <alignment horizontal="right"/>
    </xf>
    <xf numFmtId="0" fontId="14" fillId="0" borderId="2" xfId="0" applyFont="1" applyBorder="1" applyAlignment="1">
      <alignment horizontal="right"/>
    </xf>
    <xf numFmtId="2" fontId="23" fillId="10" borderId="48" xfId="0" applyNumberFormat="1" applyFont="1" applyFill="1" applyBorder="1" applyAlignment="1" applyProtection="1">
      <alignment horizontal="center" vertical="center"/>
      <protection locked="0"/>
    </xf>
    <xf numFmtId="2" fontId="23" fillId="10" borderId="25" xfId="0" applyNumberFormat="1" applyFont="1" applyFill="1" applyBorder="1" applyAlignment="1" applyProtection="1">
      <alignment horizontal="center" vertical="center"/>
      <protection locked="0"/>
    </xf>
    <xf numFmtId="2" fontId="23" fillId="10" borderId="26"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0" fontId="36" fillId="3" borderId="37" xfId="0" applyFont="1" applyFill="1" applyBorder="1" applyAlignment="1" applyProtection="1">
      <alignment horizontal="center" vertical="center"/>
      <protection locked="0"/>
    </xf>
    <xf numFmtId="0" fontId="36" fillId="3" borderId="36" xfId="0" applyFont="1" applyFill="1" applyBorder="1" applyAlignment="1" applyProtection="1">
      <alignment horizontal="center" vertical="center"/>
      <protection locked="0"/>
    </xf>
    <xf numFmtId="0" fontId="36" fillId="3" borderId="24" xfId="0" applyFont="1" applyFill="1" applyBorder="1" applyAlignment="1" applyProtection="1">
      <alignment horizontal="center" vertical="center"/>
      <protection locked="0"/>
    </xf>
    <xf numFmtId="0" fontId="36" fillId="3" borderId="30" xfId="0" applyFont="1" applyFill="1" applyBorder="1" applyAlignment="1" applyProtection="1">
      <alignment horizontal="center" vertical="center"/>
      <protection locked="0"/>
    </xf>
    <xf numFmtId="0" fontId="20" fillId="0" borderId="48"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0" fillId="0" borderId="91" xfId="0" applyBorder="1" applyAlignment="1">
      <alignment horizontal="center" vertical="center" wrapText="1"/>
    </xf>
    <xf numFmtId="0" fontId="0" fillId="0" borderId="21" xfId="0" applyBorder="1" applyAlignment="1">
      <alignment horizontal="center" vertical="center" wrapText="1"/>
    </xf>
    <xf numFmtId="0" fontId="0" fillId="0" borderId="54" xfId="0" applyBorder="1" applyAlignment="1">
      <alignment horizontal="center" vertical="center" wrapText="1"/>
    </xf>
    <xf numFmtId="0" fontId="124" fillId="20" borderId="92" xfId="0" applyFont="1" applyFill="1" applyBorder="1" applyAlignment="1">
      <alignment horizontal="center" vertical="center" wrapText="1"/>
    </xf>
    <xf numFmtId="0" fontId="124" fillId="20" borderId="93" xfId="0" applyFont="1" applyFill="1" applyBorder="1" applyAlignment="1">
      <alignment horizontal="center" vertical="center" wrapText="1"/>
    </xf>
    <xf numFmtId="0" fontId="124" fillId="20" borderId="94" xfId="0" applyFont="1" applyFill="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12" xfId="0"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23" fillId="2" borderId="8" xfId="0" applyFont="1" applyFill="1" applyBorder="1" applyAlignment="1">
      <alignment horizontal="left" wrapText="1"/>
    </xf>
    <xf numFmtId="0" fontId="18" fillId="2" borderId="6" xfId="0" applyFont="1" applyFill="1" applyBorder="1" applyAlignment="1">
      <alignment horizontal="left" wrapText="1"/>
    </xf>
    <xf numFmtId="0" fontId="18" fillId="2" borderId="7" xfId="0" applyFont="1" applyFill="1" applyBorder="1" applyAlignment="1">
      <alignment horizontal="left" wrapText="1"/>
    </xf>
    <xf numFmtId="0" fontId="0" fillId="0" borderId="8"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15"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50" xfId="0" applyBorder="1" applyAlignment="1">
      <alignment horizontal="center" vertical="center" wrapText="1"/>
    </xf>
    <xf numFmtId="0" fontId="0" fillId="0" borderId="55" xfId="0" applyBorder="1" applyAlignment="1">
      <alignment horizontal="center" vertical="center" wrapText="1"/>
    </xf>
    <xf numFmtId="0" fontId="0" fillId="10" borderId="3" xfId="0" applyFill="1" applyBorder="1" applyAlignment="1" applyProtection="1">
      <alignment horizontal="center"/>
      <protection locked="0"/>
    </xf>
    <xf numFmtId="0" fontId="0" fillId="10" borderId="4" xfId="0" applyFill="1" applyBorder="1" applyAlignment="1" applyProtection="1">
      <alignment horizontal="center"/>
      <protection locked="0"/>
    </xf>
    <xf numFmtId="0" fontId="0" fillId="10" borderId="56" xfId="0" applyFill="1" applyBorder="1" applyAlignment="1" applyProtection="1">
      <alignment horizontal="center"/>
      <protection locked="0"/>
    </xf>
    <xf numFmtId="0" fontId="0" fillId="10" borderId="57" xfId="0" applyFill="1" applyBorder="1" applyAlignment="1" applyProtection="1">
      <alignment horizontal="center"/>
      <protection locked="0"/>
    </xf>
    <xf numFmtId="0" fontId="0" fillId="10" borderId="16" xfId="0" applyFill="1" applyBorder="1" applyAlignment="1" applyProtection="1">
      <alignment horizontal="center"/>
      <protection locked="0"/>
    </xf>
    <xf numFmtId="0" fontId="0" fillId="10" borderId="12" xfId="0" applyFill="1" applyBorder="1" applyAlignment="1" applyProtection="1">
      <alignment horizontal="center"/>
      <protection locked="0"/>
    </xf>
    <xf numFmtId="0" fontId="0" fillId="10" borderId="58" xfId="0" applyFill="1" applyBorder="1" applyAlignment="1" applyProtection="1">
      <alignment horizontal="center"/>
      <protection locked="0"/>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1" xfId="0" applyFont="1" applyBorder="1" applyAlignment="1">
      <alignment horizontal="center" vertical="center"/>
    </xf>
    <xf numFmtId="0" fontId="14" fillId="0" borderId="14" xfId="0" applyFont="1" applyBorder="1" applyAlignment="1">
      <alignment horizontal="center" vertical="center"/>
    </xf>
    <xf numFmtId="0" fontId="14" fillId="0" borderId="11" xfId="0" applyFont="1" applyBorder="1" applyAlignment="1">
      <alignment horizontal="center" vertical="center"/>
    </xf>
    <xf numFmtId="0" fontId="14" fillId="0" borderId="20" xfId="0" applyFont="1" applyBorder="1" applyAlignment="1">
      <alignment horizontal="center" vertical="center"/>
    </xf>
    <xf numFmtId="0" fontId="0" fillId="10" borderId="22" xfId="0" applyFill="1" applyBorder="1" applyAlignment="1" applyProtection="1">
      <alignment horizontal="center"/>
      <protection locked="0"/>
    </xf>
    <xf numFmtId="0" fontId="0" fillId="10" borderId="54" xfId="0" applyFill="1" applyBorder="1" applyAlignment="1" applyProtection="1">
      <alignment horizontal="center"/>
      <protection locked="0"/>
    </xf>
    <xf numFmtId="0" fontId="0" fillId="10" borderId="27" xfId="0" applyFill="1" applyBorder="1" applyAlignment="1" applyProtection="1">
      <alignment horizontal="center"/>
      <protection locked="0"/>
    </xf>
    <xf numFmtId="0" fontId="0" fillId="10" borderId="35" xfId="0" applyFill="1" applyBorder="1" applyAlignment="1" applyProtection="1">
      <alignment horizontal="center"/>
      <protection locked="0"/>
    </xf>
    <xf numFmtId="0" fontId="0" fillId="10" borderId="37" xfId="0" applyFill="1" applyBorder="1" applyAlignment="1" applyProtection="1">
      <alignment horizontal="center"/>
      <protection locked="0"/>
    </xf>
    <xf numFmtId="0" fontId="0" fillId="10" borderId="29" xfId="0" applyFill="1" applyBorder="1" applyAlignment="1" applyProtection="1">
      <alignment horizontal="center"/>
      <protection locked="0"/>
    </xf>
    <xf numFmtId="0" fontId="14" fillId="0" borderId="0" xfId="0" applyFont="1" applyAlignment="1">
      <alignment horizontal="left" vertical="top" wrapText="1"/>
    </xf>
    <xf numFmtId="0" fontId="14" fillId="0" borderId="9" xfId="0" applyFont="1" applyBorder="1" applyAlignment="1">
      <alignment horizontal="center" vertical="center"/>
    </xf>
    <xf numFmtId="0" fontId="14" fillId="0" borderId="19" xfId="0" applyFont="1" applyBorder="1" applyAlignment="1">
      <alignment horizontal="center" vertical="center"/>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12" xfId="0" applyFont="1" applyBorder="1" applyAlignment="1">
      <alignment horizontal="left" vertical="center" wrapText="1"/>
    </xf>
    <xf numFmtId="0" fontId="14" fillId="0" borderId="8"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45" xfId="0" applyBorder="1" applyAlignment="1">
      <alignment horizontal="right"/>
    </xf>
    <xf numFmtId="0" fontId="0" fillId="0" borderId="43" xfId="0" applyBorder="1" applyAlignment="1">
      <alignment horizontal="right"/>
    </xf>
    <xf numFmtId="0" fontId="0" fillId="0" borderId="46" xfId="0" applyBorder="1" applyAlignment="1">
      <alignment horizontal="right"/>
    </xf>
    <xf numFmtId="0" fontId="23" fillId="0" borderId="48"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14" fillId="3" borderId="57" xfId="0" applyFont="1" applyFill="1" applyBorder="1" applyAlignment="1" applyProtection="1">
      <alignment horizontal="center" shrinkToFit="1"/>
      <protection locked="0"/>
    </xf>
    <xf numFmtId="0" fontId="14" fillId="0" borderId="4" xfId="0" applyFont="1" applyBorder="1" applyAlignment="1">
      <alignment horizontal="center" vertical="center" wrapText="1"/>
    </xf>
    <xf numFmtId="0" fontId="14" fillId="0" borderId="0" xfId="0" applyFont="1" applyAlignment="1">
      <alignment horizontal="center" vertical="center" wrapText="1"/>
    </xf>
    <xf numFmtId="0" fontId="14" fillId="4" borderId="64" xfId="0" applyFont="1" applyFill="1" applyBorder="1" applyAlignment="1" applyProtection="1">
      <alignment horizontal="center" vertical="center"/>
      <protection locked="0"/>
    </xf>
    <xf numFmtId="0" fontId="14" fillId="4" borderId="34" xfId="0" applyFont="1" applyFill="1" applyBorder="1" applyAlignment="1" applyProtection="1">
      <alignment horizontal="center" vertical="center"/>
      <protection locked="0"/>
    </xf>
    <xf numFmtId="0" fontId="14" fillId="3" borderId="48" xfId="0" applyFont="1" applyFill="1" applyBorder="1" applyAlignment="1" applyProtection="1">
      <alignment horizontal="center" vertical="center" shrinkToFit="1"/>
      <protection locked="0"/>
    </xf>
    <xf numFmtId="0" fontId="14" fillId="3" borderId="25" xfId="0" applyFont="1" applyFill="1" applyBorder="1" applyAlignment="1" applyProtection="1">
      <alignment horizontal="center" vertical="center" shrinkToFit="1"/>
      <protection locked="0"/>
    </xf>
    <xf numFmtId="0" fontId="14" fillId="3" borderId="26" xfId="0" applyFont="1" applyFill="1" applyBorder="1" applyAlignment="1" applyProtection="1">
      <alignment horizontal="center" vertical="center" shrinkToFit="1"/>
      <protection locked="0"/>
    </xf>
    <xf numFmtId="0" fontId="14" fillId="4" borderId="65" xfId="0" applyFont="1" applyFill="1" applyBorder="1" applyAlignment="1" applyProtection="1">
      <alignment horizontal="center" vertical="center"/>
      <protection locked="0"/>
    </xf>
    <xf numFmtId="0" fontId="14" fillId="3" borderId="56" xfId="0" applyFont="1" applyFill="1" applyBorder="1" applyAlignment="1" applyProtection="1">
      <alignment horizontal="center" vertical="center" shrinkToFit="1"/>
      <protection locked="0"/>
    </xf>
    <xf numFmtId="0" fontId="14" fillId="3" borderId="57" xfId="0" applyFont="1" applyFill="1" applyBorder="1" applyAlignment="1" applyProtection="1">
      <alignment horizontal="center" vertical="center" shrinkToFit="1"/>
      <protection locked="0"/>
    </xf>
    <xf numFmtId="0" fontId="14" fillId="3" borderId="58" xfId="0" applyFont="1" applyFill="1" applyBorder="1" applyAlignment="1" applyProtection="1">
      <alignment horizontal="center" vertical="center" shrinkToFit="1"/>
      <protection locked="0"/>
    </xf>
    <xf numFmtId="0" fontId="18" fillId="0" borderId="48" xfId="0" applyFont="1" applyBorder="1" applyAlignment="1">
      <alignment horizontal="left" vertical="center" wrapText="1"/>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20" fillId="2" borderId="91"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3" fillId="3" borderId="21" xfId="0" applyFont="1" applyFill="1" applyBorder="1" applyAlignment="1" applyProtection="1">
      <alignment horizontal="center" vertical="center"/>
      <protection locked="0"/>
    </xf>
    <xf numFmtId="0" fontId="23" fillId="3" borderId="67" xfId="0" applyFont="1" applyFill="1" applyBorder="1" applyAlignment="1" applyProtection="1">
      <alignment horizontal="center" vertical="center"/>
      <protection locked="0"/>
    </xf>
    <xf numFmtId="0" fontId="87" fillId="0" borderId="0" xfId="0" applyFont="1" applyAlignment="1">
      <alignment horizontal="center" wrapText="1"/>
    </xf>
    <xf numFmtId="0" fontId="14" fillId="7" borderId="64" xfId="0" applyFont="1" applyFill="1" applyBorder="1" applyAlignment="1">
      <alignment horizontal="center" vertical="center" wrapText="1"/>
    </xf>
    <xf numFmtId="0" fontId="14" fillId="7" borderId="65" xfId="0" applyFont="1" applyFill="1" applyBorder="1" applyAlignment="1">
      <alignment horizontal="center" vertical="center" wrapText="1"/>
    </xf>
    <xf numFmtId="0" fontId="87" fillId="4" borderId="64"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0" fontId="0" fillId="0" borderId="44" xfId="0" applyBorder="1" applyAlignment="1">
      <alignment horizontal="center"/>
    </xf>
    <xf numFmtId="0" fontId="0" fillId="0" borderId="42" xfId="0" applyBorder="1" applyAlignment="1">
      <alignment horizontal="center"/>
    </xf>
    <xf numFmtId="2" fontId="0" fillId="0" borderId="48" xfId="0" applyNumberFormat="1" applyBorder="1" applyAlignment="1">
      <alignment horizontal="center" vertical="center"/>
    </xf>
    <xf numFmtId="2" fontId="0" fillId="0" borderId="42" xfId="0" applyNumberFormat="1" applyBorder="1" applyAlignment="1">
      <alignment horizontal="center" vertical="center"/>
    </xf>
    <xf numFmtId="0" fontId="23" fillId="3" borderId="22" xfId="0" applyFont="1" applyFill="1" applyBorder="1" applyAlignment="1" applyProtection="1">
      <alignment horizontal="center" vertical="center"/>
      <protection locked="0"/>
    </xf>
    <xf numFmtId="2" fontId="0" fillId="0" borderId="44" xfId="0" applyNumberFormat="1" applyBorder="1" applyAlignment="1">
      <alignment horizontal="center" vertical="center"/>
    </xf>
    <xf numFmtId="0" fontId="0" fillId="0" borderId="26" xfId="0" applyBorder="1" applyAlignment="1">
      <alignment horizontal="center"/>
    </xf>
    <xf numFmtId="0" fontId="18" fillId="0" borderId="48" xfId="0" applyFont="1" applyBorder="1" applyAlignment="1">
      <alignment horizontal="left" vertical="top" wrapText="1"/>
    </xf>
    <xf numFmtId="0" fontId="18" fillId="0" borderId="25" xfId="0" applyFont="1" applyBorder="1" applyAlignment="1">
      <alignment horizontal="left" vertical="top" wrapText="1"/>
    </xf>
    <xf numFmtId="0" fontId="18" fillId="0" borderId="26" xfId="0" applyFont="1" applyBorder="1" applyAlignment="1">
      <alignment horizontal="left" vertical="top" wrapText="1"/>
    </xf>
    <xf numFmtId="0" fontId="18" fillId="7" borderId="5" xfId="0" applyFont="1" applyFill="1" applyBorder="1" applyAlignment="1">
      <alignment horizontal="left" vertical="top" wrapText="1"/>
    </xf>
    <xf numFmtId="0" fontId="18" fillId="7" borderId="0" xfId="0" applyFont="1" applyFill="1" applyAlignment="1">
      <alignment horizontal="left" vertical="top" wrapText="1"/>
    </xf>
    <xf numFmtId="0" fontId="18" fillId="7" borderId="2" xfId="0" applyFont="1" applyFill="1" applyBorder="1" applyAlignment="1">
      <alignment horizontal="left" vertical="top" wrapText="1"/>
    </xf>
    <xf numFmtId="0" fontId="14" fillId="3" borderId="8" xfId="0" applyFont="1" applyFill="1" applyBorder="1" applyAlignment="1" applyProtection="1">
      <alignment horizontal="center" vertical="center" shrinkToFit="1"/>
      <protection locked="0"/>
    </xf>
    <xf numFmtId="0" fontId="14" fillId="3" borderId="6" xfId="0" applyFont="1" applyFill="1" applyBorder="1" applyAlignment="1" applyProtection="1">
      <alignment horizontal="center" vertical="center" shrinkToFit="1"/>
      <protection locked="0"/>
    </xf>
    <xf numFmtId="0" fontId="14" fillId="3" borderId="7" xfId="0" applyFont="1" applyFill="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7" xfId="0" applyFont="1" applyBorder="1" applyAlignment="1">
      <alignment horizontal="center" vertical="center" wrapText="1"/>
    </xf>
    <xf numFmtId="0" fontId="18" fillId="0" borderId="5" xfId="0" applyFont="1" applyBorder="1" applyAlignment="1">
      <alignment horizontal="left" vertical="top" wrapText="1"/>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87" fillId="4" borderId="34" xfId="0" applyFont="1" applyFill="1" applyBorder="1" applyAlignment="1" applyProtection="1">
      <alignment horizontal="center" vertical="center"/>
      <protection locked="0"/>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12" xfId="0" applyFont="1" applyBorder="1" applyAlignment="1">
      <alignment horizontal="center" vertical="center"/>
    </xf>
    <xf numFmtId="0" fontId="24" fillId="0" borderId="8"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53" fillId="0" borderId="3" xfId="0" applyFont="1" applyBorder="1" applyAlignment="1">
      <alignment horizontal="left" vertical="top" wrapText="1"/>
    </xf>
    <xf numFmtId="0" fontId="53" fillId="0" borderId="4" xfId="0" applyFont="1" applyBorder="1" applyAlignment="1">
      <alignment horizontal="left" vertical="top" wrapText="1"/>
    </xf>
    <xf numFmtId="0" fontId="53" fillId="0" borderId="12" xfId="0" applyFont="1" applyBorder="1" applyAlignment="1">
      <alignment horizontal="left" vertical="top" wrapText="1"/>
    </xf>
    <xf numFmtId="0" fontId="53" fillId="0" borderId="5" xfId="0" applyFont="1" applyBorder="1" applyAlignment="1">
      <alignment horizontal="left" vertical="top" wrapText="1"/>
    </xf>
    <xf numFmtId="0" fontId="53" fillId="0" borderId="0" xfId="0" applyFont="1" applyAlignment="1">
      <alignment horizontal="left" vertical="top" wrapText="1"/>
    </xf>
    <xf numFmtId="0" fontId="53" fillId="0" borderId="2" xfId="0" applyFont="1" applyBorder="1" applyAlignment="1">
      <alignment horizontal="left" vertical="top" wrapText="1"/>
    </xf>
    <xf numFmtId="0" fontId="16" fillId="0" borderId="5" xfId="0" applyFont="1" applyBorder="1" applyAlignment="1">
      <alignment horizontal="center" vertical="center"/>
    </xf>
    <xf numFmtId="0" fontId="16" fillId="0" borderId="53" xfId="0" applyFont="1" applyBorder="1" applyAlignment="1">
      <alignment horizontal="center" vertical="center"/>
    </xf>
    <xf numFmtId="0" fontId="60" fillId="0" borderId="21" xfId="0" applyFont="1" applyBorder="1" applyAlignment="1">
      <alignment horizontal="center" vertical="top"/>
    </xf>
    <xf numFmtId="0" fontId="60" fillId="0" borderId="49" xfId="0" applyFont="1" applyBorder="1" applyAlignment="1">
      <alignment horizontal="center" vertical="top"/>
    </xf>
    <xf numFmtId="0" fontId="60" fillId="0" borderId="22" xfId="0" applyFont="1" applyBorder="1" applyAlignment="1">
      <alignment horizontal="center" vertical="top"/>
    </xf>
    <xf numFmtId="0" fontId="54" fillId="0" borderId="3" xfId="0" applyFont="1" applyBorder="1" applyAlignment="1">
      <alignment horizontal="left" vertical="center" wrapText="1"/>
    </xf>
    <xf numFmtId="0" fontId="54" fillId="0" borderId="4" xfId="0" applyFont="1" applyBorder="1" applyAlignment="1">
      <alignment horizontal="left" vertical="center" wrapText="1"/>
    </xf>
    <xf numFmtId="0" fontId="54" fillId="0" borderId="5" xfId="0" applyFont="1" applyBorder="1" applyAlignment="1">
      <alignment horizontal="left" vertical="center" wrapText="1"/>
    </xf>
    <xf numFmtId="0" fontId="54" fillId="0" borderId="0" xfId="0" applyFont="1" applyAlignment="1">
      <alignment horizontal="left" vertical="center" wrapText="1"/>
    </xf>
    <xf numFmtId="0" fontId="16" fillId="10" borderId="48" xfId="0" applyFont="1" applyFill="1" applyBorder="1" applyAlignment="1">
      <alignment horizontal="center" vertical="center"/>
    </xf>
    <xf numFmtId="0" fontId="16" fillId="10" borderId="25" xfId="0" applyFont="1" applyFill="1" applyBorder="1" applyAlignment="1">
      <alignment horizontal="center" vertical="center"/>
    </xf>
    <xf numFmtId="0" fontId="16" fillId="10" borderId="26" xfId="0" applyFont="1" applyFill="1" applyBorder="1" applyAlignment="1">
      <alignment horizontal="center" vertical="center"/>
    </xf>
    <xf numFmtId="0" fontId="16" fillId="0" borderId="25" xfId="0" applyFont="1" applyBorder="1" applyAlignment="1">
      <alignment horizontal="center" vertical="center"/>
    </xf>
    <xf numFmtId="0" fontId="25" fillId="0" borderId="0" xfId="0" applyFont="1" applyAlignment="1">
      <alignment horizontal="right" vertical="center"/>
    </xf>
    <xf numFmtId="0" fontId="25" fillId="0" borderId="2" xfId="0" applyFont="1" applyBorder="1" applyAlignment="1">
      <alignment horizontal="right" vertical="center"/>
    </xf>
    <xf numFmtId="0" fontId="16" fillId="0" borderId="51" xfId="0" applyFont="1" applyBorder="1" applyAlignment="1">
      <alignment horizontal="left" vertical="top" wrapText="1"/>
    </xf>
    <xf numFmtId="0" fontId="16" fillId="0" borderId="69" xfId="0" applyFont="1" applyBorder="1" applyAlignment="1">
      <alignment horizontal="left" vertical="top" wrapText="1"/>
    </xf>
    <xf numFmtId="0" fontId="16" fillId="0" borderId="23" xfId="0" applyFont="1" applyBorder="1" applyAlignment="1">
      <alignment horizontal="left" vertical="top" wrapText="1"/>
    </xf>
    <xf numFmtId="0" fontId="16" fillId="0" borderId="35" xfId="0" applyFont="1" applyBorder="1" applyAlignment="1">
      <alignment horizontal="left" vertical="top" wrapText="1"/>
    </xf>
    <xf numFmtId="0" fontId="16" fillId="0" borderId="37" xfId="0" applyFont="1" applyBorder="1" applyAlignment="1">
      <alignment horizontal="left" vertical="top" wrapText="1"/>
    </xf>
    <xf numFmtId="0" fontId="16" fillId="0" borderId="29" xfId="0" applyFont="1" applyBorder="1" applyAlignment="1">
      <alignment horizontal="left" vertical="top" wrapText="1"/>
    </xf>
    <xf numFmtId="9" fontId="16" fillId="10" borderId="49" xfId="0" applyNumberFormat="1" applyFont="1" applyFill="1" applyBorder="1" applyAlignment="1" applyProtection="1">
      <alignment horizontal="center"/>
      <protection locked="0"/>
    </xf>
    <xf numFmtId="9" fontId="16" fillId="10" borderId="67" xfId="0" applyNumberFormat="1" applyFont="1" applyFill="1" applyBorder="1" applyAlignment="1" applyProtection="1">
      <alignment horizontal="center"/>
      <protection locked="0"/>
    </xf>
    <xf numFmtId="0" fontId="17" fillId="0" borderId="0" xfId="0" applyFont="1" applyAlignment="1">
      <alignment horizontal="right" wrapText="1"/>
    </xf>
    <xf numFmtId="0" fontId="20" fillId="0" borderId="21"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22" xfId="0" applyFont="1" applyBorder="1" applyAlignment="1">
      <alignment horizontal="center" vertical="center" wrapText="1"/>
    </xf>
    <xf numFmtId="0" fontId="16" fillId="10" borderId="14" xfId="0" applyFont="1" applyFill="1" applyBorder="1" applyAlignment="1" applyProtection="1">
      <alignment horizontal="center" vertical="center" shrinkToFit="1"/>
      <protection locked="0"/>
    </xf>
    <xf numFmtId="0" fontId="102" fillId="10" borderId="21" xfId="0" applyFont="1" applyFill="1" applyBorder="1" applyAlignment="1" applyProtection="1">
      <alignment horizontal="center" vertical="center" wrapText="1"/>
      <protection locked="0"/>
    </xf>
    <xf numFmtId="0" fontId="102" fillId="10" borderId="49" xfId="0" applyFont="1" applyFill="1" applyBorder="1" applyAlignment="1" applyProtection="1">
      <alignment horizontal="center" vertical="center" wrapText="1"/>
      <protection locked="0"/>
    </xf>
    <xf numFmtId="0" fontId="102" fillId="10" borderId="22" xfId="0" applyFont="1" applyFill="1" applyBorder="1" applyAlignment="1" applyProtection="1">
      <alignment horizontal="center" vertical="center" wrapText="1"/>
      <protection locked="0"/>
    </xf>
    <xf numFmtId="0" fontId="123" fillId="0" borderId="60" xfId="0" applyFont="1" applyBorder="1" applyAlignment="1">
      <alignment horizontal="center" vertical="top" wrapText="1"/>
    </xf>
    <xf numFmtId="0" fontId="123" fillId="0" borderId="0" xfId="0" applyFont="1" applyAlignment="1">
      <alignment horizontal="center" vertical="top" wrapText="1"/>
    </xf>
    <xf numFmtId="0" fontId="123" fillId="0" borderId="2" xfId="0" applyFont="1" applyBorder="1" applyAlignment="1">
      <alignment horizontal="center" vertical="top" wrapText="1"/>
    </xf>
    <xf numFmtId="0" fontId="23" fillId="0" borderId="0" xfId="0" applyFont="1" applyAlignment="1">
      <alignment horizontal="left" vertical="top" wrapText="1"/>
    </xf>
    <xf numFmtId="0" fontId="23" fillId="0" borderId="2" xfId="0" applyFont="1" applyBorder="1" applyAlignment="1">
      <alignment horizontal="left" vertical="top" wrapText="1"/>
    </xf>
    <xf numFmtId="0" fontId="17" fillId="0" borderId="59" xfId="0" applyFont="1" applyBorder="1" applyAlignment="1">
      <alignment horizontal="center" vertical="top" wrapText="1"/>
    </xf>
    <xf numFmtId="0" fontId="17" fillId="0" borderId="50" xfId="0" applyFont="1" applyBorder="1" applyAlignment="1">
      <alignment horizontal="center" vertical="top" wrapText="1"/>
    </xf>
    <xf numFmtId="0" fontId="17" fillId="0" borderId="90" xfId="0" applyFont="1" applyBorder="1" applyAlignment="1">
      <alignment horizontal="center" vertical="top" wrapText="1"/>
    </xf>
    <xf numFmtId="0" fontId="16" fillId="0" borderId="0" xfId="0" applyFont="1" applyAlignment="1">
      <alignment horizontal="center" wrapText="1"/>
    </xf>
    <xf numFmtId="0" fontId="16" fillId="0" borderId="0" xfId="0" applyFont="1" applyAlignment="1">
      <alignment horizontal="center" vertical="top" wrapText="1"/>
    </xf>
    <xf numFmtId="14" fontId="16" fillId="10" borderId="14" xfId="0" applyNumberFormat="1" applyFont="1" applyFill="1" applyBorder="1" applyAlignment="1" applyProtection="1">
      <alignment horizontal="center" vertical="center" shrinkToFit="1"/>
      <protection locked="0"/>
    </xf>
    <xf numFmtId="0" fontId="16" fillId="10" borderId="14" xfId="0" applyFont="1" applyFill="1" applyBorder="1" applyAlignment="1" applyProtection="1">
      <alignment horizontal="center" vertical="center"/>
      <protection locked="0"/>
    </xf>
    <xf numFmtId="0" fontId="16" fillId="0" borderId="5" xfId="0" applyFont="1" applyBorder="1" applyAlignment="1">
      <alignment horizontal="left" vertical="top" wrapText="1"/>
    </xf>
    <xf numFmtId="0" fontId="16" fillId="0" borderId="0" xfId="0" applyFont="1" applyAlignment="1">
      <alignment horizontal="left" vertical="top" wrapText="1"/>
    </xf>
    <xf numFmtId="0" fontId="16" fillId="0" borderId="2" xfId="0" applyFont="1" applyBorder="1" applyAlignment="1">
      <alignment horizontal="left" vertical="top" wrapText="1"/>
    </xf>
    <xf numFmtId="0" fontId="0" fillId="18" borderId="88" xfId="0" applyFill="1" applyBorder="1" applyAlignment="1">
      <alignment horizontal="left" wrapText="1"/>
    </xf>
    <xf numFmtId="0" fontId="0" fillId="18" borderId="37" xfId="0" applyFill="1" applyBorder="1" applyAlignment="1">
      <alignment horizontal="left" wrapText="1"/>
    </xf>
    <xf numFmtId="0" fontId="23" fillId="18" borderId="3" xfId="0" applyFont="1" applyFill="1" applyBorder="1" applyAlignment="1">
      <alignment horizontal="center" vertical="center"/>
    </xf>
    <xf numFmtId="0" fontId="23" fillId="18" borderId="41" xfId="0" applyFont="1" applyFill="1" applyBorder="1" applyAlignment="1">
      <alignment horizontal="center" vertical="center"/>
    </xf>
    <xf numFmtId="0" fontId="23" fillId="18" borderId="8" xfId="0" applyFont="1" applyFill="1" applyBorder="1" applyAlignment="1">
      <alignment horizontal="center" vertical="center"/>
    </xf>
    <xf numFmtId="0" fontId="23" fillId="18" borderId="52" xfId="0" applyFont="1" applyFill="1" applyBorder="1" applyAlignment="1">
      <alignment horizontal="center" vertical="center"/>
    </xf>
    <xf numFmtId="0" fontId="38" fillId="18" borderId="13" xfId="0" applyFont="1" applyFill="1" applyBorder="1" applyAlignment="1">
      <alignment horizontal="center" vertical="center" wrapText="1"/>
    </xf>
    <xf numFmtId="0" fontId="38" fillId="18" borderId="55" xfId="0" applyFont="1" applyFill="1" applyBorder="1" applyAlignment="1">
      <alignment horizontal="center" vertical="center" wrapText="1"/>
    </xf>
    <xf numFmtId="0" fontId="38" fillId="18" borderId="40" xfId="0" applyFont="1" applyFill="1" applyBorder="1" applyAlignment="1">
      <alignment horizontal="center" vertical="center" wrapText="1"/>
    </xf>
    <xf numFmtId="0" fontId="38" fillId="18" borderId="32" xfId="0" applyFont="1" applyFill="1" applyBorder="1" applyAlignment="1">
      <alignment horizontal="center" vertical="center" wrapText="1"/>
    </xf>
    <xf numFmtId="0" fontId="14" fillId="18" borderId="48" xfId="0" applyFont="1" applyFill="1" applyBorder="1" applyAlignment="1">
      <alignment horizontal="center" vertical="center"/>
    </xf>
    <xf numFmtId="0" fontId="14" fillId="18" borderId="25" xfId="0" applyFont="1" applyFill="1" applyBorder="1" applyAlignment="1">
      <alignment horizontal="center" vertical="center"/>
    </xf>
    <xf numFmtId="0" fontId="14" fillId="18" borderId="26" xfId="0" applyFont="1" applyFill="1" applyBorder="1" applyAlignment="1">
      <alignment horizontal="center" vertical="center"/>
    </xf>
    <xf numFmtId="0" fontId="14" fillId="18" borderId="3" xfId="0" applyFont="1" applyFill="1" applyBorder="1" applyAlignment="1">
      <alignment horizontal="center" vertical="center"/>
    </xf>
    <xf numFmtId="0" fontId="14" fillId="18" borderId="4" xfId="0" applyFont="1" applyFill="1" applyBorder="1" applyAlignment="1">
      <alignment horizontal="center" vertical="center"/>
    </xf>
    <xf numFmtId="0" fontId="14" fillId="18" borderId="12" xfId="0" applyFont="1" applyFill="1" applyBorder="1" applyAlignment="1">
      <alignment horizontal="center" vertical="center"/>
    </xf>
    <xf numFmtId="49" fontId="0" fillId="18" borderId="48" xfId="0" applyNumberFormat="1" applyFill="1" applyBorder="1" applyAlignment="1">
      <alignment horizontal="left" wrapText="1"/>
    </xf>
    <xf numFmtId="49" fontId="0" fillId="18" borderId="42" xfId="0" applyNumberFormat="1" applyFill="1" applyBorder="1" applyAlignment="1">
      <alignment horizontal="left" wrapText="1"/>
    </xf>
    <xf numFmtId="0" fontId="0" fillId="18" borderId="48" xfId="0" applyFill="1" applyBorder="1" applyAlignment="1">
      <alignment horizontal="left" vertical="top" wrapText="1"/>
    </xf>
    <xf numFmtId="0" fontId="0" fillId="18" borderId="42" xfId="0" applyFill="1" applyBorder="1" applyAlignment="1">
      <alignment horizontal="left" vertical="top" wrapText="1"/>
    </xf>
    <xf numFmtId="0" fontId="0" fillId="18" borderId="61" xfId="0" applyFill="1" applyBorder="1" applyAlignment="1">
      <alignment horizontal="left" wrapText="1"/>
    </xf>
    <xf numFmtId="0" fontId="0" fillId="18" borderId="18" xfId="0" applyFill="1" applyBorder="1" applyAlignment="1">
      <alignment horizontal="left" wrapText="1"/>
    </xf>
    <xf numFmtId="0" fontId="23" fillId="18" borderId="66" xfId="0" applyFont="1" applyFill="1" applyBorder="1" applyAlignment="1">
      <alignment horizontal="center"/>
    </xf>
    <xf numFmtId="0" fontId="23" fillId="18" borderId="49" xfId="0" applyFont="1" applyFill="1" applyBorder="1" applyAlignment="1">
      <alignment horizontal="center"/>
    </xf>
    <xf numFmtId="0" fontId="0" fillId="18" borderId="8" xfId="0" applyFill="1" applyBorder="1" applyAlignment="1">
      <alignment horizontal="left" wrapText="1"/>
    </xf>
    <xf numFmtId="0" fontId="0" fillId="18" borderId="52" xfId="0" applyFill="1" applyBorder="1" applyAlignment="1">
      <alignment horizontal="left" wrapText="1"/>
    </xf>
    <xf numFmtId="0" fontId="0" fillId="18" borderId="61" xfId="0" applyFill="1" applyBorder="1" applyAlignment="1">
      <alignment horizontal="left" vertical="center" wrapText="1"/>
    </xf>
    <xf numFmtId="0" fontId="0" fillId="18" borderId="18" xfId="0" applyFill="1" applyBorder="1" applyAlignment="1">
      <alignment horizontal="left" vertical="center" wrapText="1"/>
    </xf>
    <xf numFmtId="0" fontId="23" fillId="18" borderId="22" xfId="0" applyFont="1" applyFill="1" applyBorder="1" applyAlignment="1">
      <alignment horizontal="center"/>
    </xf>
    <xf numFmtId="0" fontId="0" fillId="18" borderId="8" xfId="0" applyFill="1" applyBorder="1" applyAlignment="1">
      <alignment horizontal="left" vertical="center" wrapText="1"/>
    </xf>
    <xf numFmtId="0" fontId="0" fillId="18" borderId="52" xfId="0" applyFill="1" applyBorder="1" applyAlignment="1">
      <alignment horizontal="left" vertical="center" wrapText="1"/>
    </xf>
    <xf numFmtId="0" fontId="38" fillId="0" borderId="39"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35" xfId="0" applyFont="1" applyBorder="1" applyAlignment="1">
      <alignment horizontal="center" vertical="center" wrapText="1"/>
    </xf>
    <xf numFmtId="0" fontId="38" fillId="0" borderId="37"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88" xfId="0" applyFont="1" applyBorder="1" applyAlignment="1">
      <alignment horizontal="center" vertical="center"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2" xfId="0" applyBorder="1" applyAlignment="1">
      <alignment horizontal="left" vertical="top" wrapText="1"/>
    </xf>
    <xf numFmtId="0" fontId="17" fillId="0" borderId="8"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48" xfId="0" applyFont="1" applyBorder="1" applyAlignment="1">
      <alignment horizontal="center"/>
    </xf>
    <xf numFmtId="0" fontId="0" fillId="10" borderId="56" xfId="0" applyFill="1" applyBorder="1" applyAlignment="1" applyProtection="1">
      <alignment horizontal="center" vertical="center"/>
      <protection locked="0"/>
    </xf>
    <xf numFmtId="0" fontId="0" fillId="10" borderId="57" xfId="0" applyFill="1" applyBorder="1" applyAlignment="1" applyProtection="1">
      <alignment horizontal="center" vertical="center"/>
      <protection locked="0"/>
    </xf>
    <xf numFmtId="0" fontId="0" fillId="10" borderId="27" xfId="0" applyFill="1" applyBorder="1" applyAlignment="1" applyProtection="1">
      <alignment horizontal="center" vertical="center"/>
      <protection locked="0"/>
    </xf>
    <xf numFmtId="0" fontId="0" fillId="10" borderId="54" xfId="0" applyFill="1" applyBorder="1" applyAlignment="1" applyProtection="1">
      <alignment horizontal="center" vertical="center"/>
      <protection locked="0"/>
    </xf>
    <xf numFmtId="0" fontId="0" fillId="10" borderId="54" xfId="0" applyFill="1" applyBorder="1" applyAlignment="1" applyProtection="1">
      <alignment horizontal="center" vertical="center" wrapText="1"/>
      <protection locked="0"/>
    </xf>
    <xf numFmtId="0" fontId="0" fillId="10" borderId="57" xfId="0" applyFill="1" applyBorder="1" applyAlignment="1" applyProtection="1">
      <alignment horizontal="center" vertical="center" wrapText="1"/>
      <protection locked="0"/>
    </xf>
    <xf numFmtId="0" fontId="0" fillId="10" borderId="27" xfId="0" applyFill="1" applyBorder="1" applyAlignment="1" applyProtection="1">
      <alignment horizontal="center" vertical="center" wrapText="1"/>
      <protection locked="0"/>
    </xf>
    <xf numFmtId="0" fontId="14" fillId="0" borderId="54"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8" xfId="0" applyFont="1" applyBorder="1" applyAlignment="1">
      <alignment horizontal="center" vertical="center" wrapText="1"/>
    </xf>
    <xf numFmtId="0" fontId="0" fillId="10" borderId="66" xfId="0" applyFill="1" applyBorder="1" applyAlignment="1" applyProtection="1">
      <alignment horizontal="center" vertical="center"/>
      <protection locked="0"/>
    </xf>
    <xf numFmtId="0" fontId="0" fillId="10" borderId="49" xfId="0" applyFill="1" applyBorder="1" applyAlignment="1" applyProtection="1">
      <alignment horizontal="center" vertical="center"/>
      <protection locked="0"/>
    </xf>
    <xf numFmtId="0" fontId="0" fillId="10" borderId="22" xfId="0" applyFill="1" applyBorder="1" applyAlignment="1" applyProtection="1">
      <alignment horizontal="center" vertical="center"/>
      <protection locked="0"/>
    </xf>
    <xf numFmtId="0" fontId="0" fillId="10" borderId="21" xfId="0" applyFill="1" applyBorder="1" applyAlignment="1" applyProtection="1">
      <alignment horizontal="center" vertical="center"/>
      <protection locked="0"/>
    </xf>
    <xf numFmtId="0" fontId="0" fillId="10" borderId="21" xfId="0" applyFill="1" applyBorder="1" applyAlignment="1" applyProtection="1">
      <alignment horizontal="center" vertical="center" wrapText="1"/>
      <protection locked="0"/>
    </xf>
    <xf numFmtId="0" fontId="0" fillId="10" borderId="49" xfId="0" applyFill="1" applyBorder="1" applyAlignment="1" applyProtection="1">
      <alignment horizontal="center" vertical="center" wrapText="1"/>
      <protection locked="0"/>
    </xf>
    <xf numFmtId="0" fontId="0" fillId="10" borderId="22" xfId="0" applyFill="1" applyBorder="1" applyAlignment="1" applyProtection="1">
      <alignment horizontal="center" vertical="center" wrapText="1"/>
      <protection locked="0"/>
    </xf>
    <xf numFmtId="0" fontId="14" fillId="0" borderId="21"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6" xfId="0" applyFont="1" applyBorder="1" applyAlignment="1">
      <alignment horizontal="center" vertical="center" wrapText="1"/>
    </xf>
    <xf numFmtId="0" fontId="0" fillId="0" borderId="5" xfId="0" applyBorder="1" applyAlignment="1">
      <alignment horizontal="left" vertical="center"/>
    </xf>
    <xf numFmtId="0" fontId="0" fillId="0" borderId="0" xfId="0" applyAlignment="1">
      <alignment horizontal="left" vertical="center"/>
    </xf>
    <xf numFmtId="0" fontId="60" fillId="0" borderId="8" xfId="0" applyFont="1" applyBorder="1" applyAlignment="1">
      <alignment horizontal="center" vertical="center"/>
    </xf>
    <xf numFmtId="0" fontId="60" fillId="0" borderId="6" xfId="0" applyFont="1" applyBorder="1" applyAlignment="1">
      <alignment horizontal="center" vertical="center"/>
    </xf>
    <xf numFmtId="0" fontId="60" fillId="0" borderId="7" xfId="0" applyFont="1" applyBorder="1" applyAlignment="1">
      <alignment horizontal="center" vertical="center"/>
    </xf>
    <xf numFmtId="0" fontId="0" fillId="0" borderId="4" xfId="0" applyBorder="1" applyAlignment="1">
      <alignment horizontal="center" vertical="center"/>
    </xf>
    <xf numFmtId="0" fontId="0" fillId="0" borderId="12" xfId="0" applyBorder="1" applyAlignment="1">
      <alignment horizontal="center" vertical="center"/>
    </xf>
    <xf numFmtId="0" fontId="14" fillId="0" borderId="5" xfId="0" applyFont="1" applyBorder="1" applyAlignment="1">
      <alignment horizontal="left"/>
    </xf>
    <xf numFmtId="0" fontId="14" fillId="0" borderId="0" xfId="0" applyFont="1" applyAlignment="1">
      <alignment horizontal="left"/>
    </xf>
    <xf numFmtId="0" fontId="27" fillId="0" borderId="0" xfId="0" applyFont="1" applyAlignment="1">
      <alignment horizontal="left" vertical="center" wrapText="1"/>
    </xf>
    <xf numFmtId="0" fontId="23" fillId="10" borderId="21" xfId="0" applyFont="1" applyFill="1" applyBorder="1" applyAlignment="1">
      <alignment horizontal="center" vertical="center"/>
    </xf>
    <xf numFmtId="0" fontId="23" fillId="10" borderId="49" xfId="0" applyFont="1" applyFill="1" applyBorder="1" applyAlignment="1">
      <alignment horizontal="center" vertical="center"/>
    </xf>
    <xf numFmtId="0" fontId="23" fillId="10" borderId="22" xfId="0" applyFont="1" applyFill="1" applyBorder="1" applyAlignment="1">
      <alignment horizontal="center" vertical="center"/>
    </xf>
    <xf numFmtId="0" fontId="21" fillId="0" borderId="0" xfId="0" applyFont="1" applyAlignment="1">
      <alignment horizontal="right"/>
    </xf>
    <xf numFmtId="0" fontId="21" fillId="10" borderId="20" xfId="0" applyFont="1" applyFill="1" applyBorder="1" applyAlignment="1" applyProtection="1">
      <alignment horizontal="center" vertical="center"/>
      <protection locked="0"/>
    </xf>
    <xf numFmtId="0" fontId="26" fillId="0" borderId="3" xfId="0" applyFont="1" applyBorder="1" applyAlignment="1">
      <alignment horizontal="left" vertical="top" wrapText="1"/>
    </xf>
    <xf numFmtId="0" fontId="26" fillId="0" borderId="4" xfId="0" applyFont="1" applyBorder="1" applyAlignment="1">
      <alignment horizontal="left" vertical="top" wrapText="1"/>
    </xf>
    <xf numFmtId="0" fontId="26" fillId="0" borderId="12" xfId="0" applyFont="1" applyBorder="1" applyAlignment="1">
      <alignment horizontal="left" vertical="top" wrapText="1"/>
    </xf>
    <xf numFmtId="0" fontId="26" fillId="0" borderId="5" xfId="0" applyFont="1" applyBorder="1" applyAlignment="1">
      <alignment horizontal="left" vertical="top" wrapText="1"/>
    </xf>
    <xf numFmtId="0" fontId="26" fillId="0" borderId="0" xfId="0" applyFont="1" applyAlignment="1">
      <alignment horizontal="left" vertical="top" wrapText="1"/>
    </xf>
    <xf numFmtId="0" fontId="26" fillId="0" borderId="2" xfId="0" applyFont="1" applyBorder="1" applyAlignment="1">
      <alignment horizontal="left" vertical="top" wrapText="1"/>
    </xf>
    <xf numFmtId="0" fontId="26"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14" fillId="0" borderId="5" xfId="0" applyFont="1" applyBorder="1" applyAlignment="1">
      <alignment horizontal="center"/>
    </xf>
    <xf numFmtId="0" fontId="14" fillId="0" borderId="2" xfId="0" applyFont="1" applyBorder="1" applyAlignment="1">
      <alignment horizontal="center"/>
    </xf>
    <xf numFmtId="0" fontId="0" fillId="0" borderId="5" xfId="0" applyBorder="1" applyAlignment="1">
      <alignment horizontal="left" vertical="top"/>
    </xf>
    <xf numFmtId="0" fontId="0" fillId="0" borderId="0" xfId="0" applyAlignment="1">
      <alignment horizontal="left" vertical="top"/>
    </xf>
    <xf numFmtId="0" fontId="14" fillId="0" borderId="3" xfId="0" applyFont="1" applyBorder="1" applyAlignment="1">
      <alignment horizontal="center"/>
    </xf>
    <xf numFmtId="0" fontId="14" fillId="0" borderId="4" xfId="0" applyFont="1" applyBorder="1" applyAlignment="1">
      <alignment horizontal="center"/>
    </xf>
    <xf numFmtId="0" fontId="14" fillId="0" borderId="12" xfId="0" applyFont="1" applyBorder="1" applyAlignment="1">
      <alignment horizontal="center"/>
    </xf>
    <xf numFmtId="0" fontId="14" fillId="0" borderId="5" xfId="0" applyFont="1" applyBorder="1" applyAlignment="1">
      <alignment horizontal="left" vertical="center"/>
    </xf>
    <xf numFmtId="0" fontId="14" fillId="0" borderId="0" xfId="0" applyFont="1" applyAlignment="1">
      <alignment horizontal="left" vertical="center"/>
    </xf>
    <xf numFmtId="0" fontId="14" fillId="10" borderId="48" xfId="0" applyFont="1" applyFill="1" applyBorder="1" applyAlignment="1" applyProtection="1">
      <alignment horizontal="center" vertical="center" shrinkToFit="1"/>
      <protection locked="0"/>
    </xf>
    <xf numFmtId="0" fontId="14" fillId="10" borderId="25" xfId="0" applyFont="1" applyFill="1" applyBorder="1" applyAlignment="1" applyProtection="1">
      <alignment horizontal="center" vertical="center" shrinkToFit="1"/>
      <protection locked="0"/>
    </xf>
    <xf numFmtId="0" fontId="14" fillId="10" borderId="26" xfId="0"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center" vertical="center"/>
      <protection locked="0"/>
    </xf>
    <xf numFmtId="0" fontId="14" fillId="10" borderId="25" xfId="0" applyFont="1" applyFill="1" applyBorder="1" applyAlignment="1" applyProtection="1">
      <alignment horizontal="center" vertical="center"/>
      <protection locked="0"/>
    </xf>
    <xf numFmtId="0" fontId="14" fillId="10" borderId="26" xfId="0" applyFont="1" applyFill="1" applyBorder="1" applyAlignment="1" applyProtection="1">
      <alignment horizontal="center" vertical="center"/>
      <protection locked="0"/>
    </xf>
    <xf numFmtId="0" fontId="14" fillId="10" borderId="3" xfId="0" applyFont="1" applyFill="1" applyBorder="1" applyAlignment="1" applyProtection="1">
      <alignment horizontal="center" vertical="center" shrinkToFit="1"/>
      <protection locked="0"/>
    </xf>
    <xf numFmtId="0" fontId="14" fillId="10" borderId="4" xfId="0" applyFont="1" applyFill="1" applyBorder="1" applyAlignment="1" applyProtection="1">
      <alignment horizontal="center" vertical="center" shrinkToFit="1"/>
      <protection locked="0"/>
    </xf>
    <xf numFmtId="0" fontId="14" fillId="10" borderId="12" xfId="0" applyFont="1" applyFill="1" applyBorder="1" applyAlignment="1" applyProtection="1">
      <alignment horizontal="center" vertical="center" shrinkToFit="1"/>
      <protection locked="0"/>
    </xf>
    <xf numFmtId="0" fontId="23" fillId="0" borderId="6" xfId="0" applyFont="1" applyBorder="1" applyAlignment="1">
      <alignment horizontal="center"/>
    </xf>
    <xf numFmtId="0" fontId="14" fillId="8" borderId="48" xfId="0" applyFont="1" applyFill="1" applyBorder="1" applyAlignment="1">
      <alignment horizontal="center" vertical="center"/>
    </xf>
    <xf numFmtId="0" fontId="14" fillId="8" borderId="25" xfId="0" applyFont="1" applyFill="1" applyBorder="1" applyAlignment="1">
      <alignment horizontal="center" vertical="center"/>
    </xf>
    <xf numFmtId="0" fontId="14" fillId="8" borderId="26" xfId="0" applyFont="1" applyFill="1" applyBorder="1" applyAlignment="1">
      <alignment horizontal="center" vertical="center"/>
    </xf>
    <xf numFmtId="0" fontId="14" fillId="10" borderId="3" xfId="0" applyFont="1" applyFill="1" applyBorder="1" applyAlignment="1" applyProtection="1">
      <alignment horizontal="center"/>
      <protection locked="0"/>
    </xf>
    <xf numFmtId="0" fontId="14" fillId="10" borderId="4" xfId="0" applyFont="1" applyFill="1" applyBorder="1" applyAlignment="1" applyProtection="1">
      <alignment horizontal="center"/>
      <protection locked="0"/>
    </xf>
    <xf numFmtId="0" fontId="14" fillId="10" borderId="12" xfId="0" applyFont="1" applyFill="1" applyBorder="1" applyAlignment="1" applyProtection="1">
      <alignment horizontal="center"/>
      <protection locked="0"/>
    </xf>
    <xf numFmtId="165" fontId="14" fillId="10" borderId="48" xfId="0" applyNumberFormat="1" applyFont="1" applyFill="1" applyBorder="1" applyAlignment="1" applyProtection="1">
      <alignment horizontal="center" vertical="center" shrinkToFit="1"/>
      <protection locked="0"/>
    </xf>
    <xf numFmtId="165" fontId="14" fillId="10" borderId="25" xfId="0" applyNumberFormat="1" applyFont="1" applyFill="1" applyBorder="1" applyAlignment="1" applyProtection="1">
      <alignment horizontal="center" vertical="center" shrinkToFit="1"/>
      <protection locked="0"/>
    </xf>
    <xf numFmtId="165" fontId="14" fillId="10" borderId="26" xfId="0" applyNumberFormat="1" applyFont="1" applyFill="1" applyBorder="1" applyAlignment="1" applyProtection="1">
      <alignment horizontal="center" vertical="center" shrinkToFit="1"/>
      <protection locked="0"/>
    </xf>
    <xf numFmtId="0" fontId="14" fillId="10" borderId="3" xfId="0" applyFont="1" applyFill="1" applyBorder="1" applyAlignment="1" applyProtection="1">
      <alignment horizontal="center" vertical="center"/>
      <protection locked="0"/>
    </xf>
    <xf numFmtId="0" fontId="14" fillId="10" borderId="12" xfId="0" applyFont="1" applyFill="1" applyBorder="1" applyAlignment="1" applyProtection="1">
      <alignment horizontal="center" vertical="center"/>
      <protection locked="0"/>
    </xf>
    <xf numFmtId="0" fontId="14" fillId="10" borderId="45" xfId="0" applyFont="1" applyFill="1" applyBorder="1" applyAlignment="1" applyProtection="1">
      <alignment horizontal="center" vertical="center"/>
      <protection locked="0"/>
    </xf>
    <xf numFmtId="0" fontId="14" fillId="10" borderId="46" xfId="0" applyFont="1" applyFill="1" applyBorder="1" applyAlignment="1" applyProtection="1">
      <alignment horizontal="center" vertical="center"/>
      <protection locked="0"/>
    </xf>
    <xf numFmtId="0" fontId="17" fillId="6" borderId="48"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12" xfId="0" applyFont="1" applyFill="1" applyBorder="1" applyAlignment="1">
      <alignment horizontal="center" vertical="center"/>
    </xf>
    <xf numFmtId="0" fontId="14" fillId="0" borderId="8" xfId="0" applyFont="1" applyBorder="1" applyAlignment="1">
      <alignment horizontal="center" vertical="center"/>
    </xf>
    <xf numFmtId="0" fontId="14" fillId="10" borderId="8" xfId="0" applyFont="1" applyFill="1" applyBorder="1" applyAlignment="1" applyProtection="1">
      <alignment horizontal="center" vertical="center"/>
      <protection locked="0"/>
    </xf>
    <xf numFmtId="0" fontId="14" fillId="10" borderId="7" xfId="0" applyFont="1" applyFill="1" applyBorder="1" applyAlignment="1" applyProtection="1">
      <alignment horizontal="center" vertical="center"/>
      <protection locked="0"/>
    </xf>
    <xf numFmtId="0" fontId="14" fillId="10" borderId="6" xfId="0" applyFont="1" applyFill="1" applyBorder="1" applyAlignment="1" applyProtection="1">
      <alignment horizontal="center" vertical="center"/>
      <protection locked="0"/>
    </xf>
    <xf numFmtId="0" fontId="17" fillId="6" borderId="26" xfId="0" applyFont="1" applyFill="1" applyBorder="1" applyAlignment="1">
      <alignment horizontal="center" vertical="center"/>
    </xf>
    <xf numFmtId="0" fontId="14" fillId="0" borderId="46" xfId="0" applyFont="1" applyBorder="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12" xfId="0" applyBorder="1" applyAlignment="1">
      <alignment horizontal="left" vertical="center"/>
    </xf>
    <xf numFmtId="0" fontId="0" fillId="10" borderId="3" xfId="0"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0" fontId="0" fillId="10" borderId="12" xfId="0" applyFill="1" applyBorder="1" applyAlignment="1" applyProtection="1">
      <alignment horizontal="center" vertical="center"/>
      <protection locked="0"/>
    </xf>
    <xf numFmtId="166" fontId="14" fillId="10" borderId="3" xfId="0" applyNumberFormat="1" applyFont="1" applyFill="1" applyBorder="1" applyAlignment="1" applyProtection="1">
      <alignment horizontal="center" vertical="center"/>
      <protection locked="0"/>
    </xf>
    <xf numFmtId="166" fontId="14" fillId="10" borderId="4" xfId="0" applyNumberFormat="1" applyFont="1" applyFill="1" applyBorder="1" applyAlignment="1" applyProtection="1">
      <alignment horizontal="center" vertical="center"/>
      <protection locked="0"/>
    </xf>
    <xf numFmtId="166" fontId="14" fillId="10" borderId="12" xfId="0" applyNumberFormat="1" applyFont="1" applyFill="1" applyBorder="1" applyAlignment="1" applyProtection="1">
      <alignment horizontal="center" vertical="center"/>
      <protection locked="0"/>
    </xf>
    <xf numFmtId="0" fontId="14" fillId="10" borderId="4" xfId="0" applyFont="1" applyFill="1" applyBorder="1" applyAlignment="1" applyProtection="1">
      <alignment horizontal="center" vertical="center"/>
      <protection locked="0"/>
    </xf>
    <xf numFmtId="0" fontId="0" fillId="0" borderId="48"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0" fillId="10" borderId="48" xfId="0" applyFill="1" applyBorder="1" applyAlignment="1" applyProtection="1">
      <alignment horizontal="center" vertical="center"/>
      <protection locked="0"/>
    </xf>
    <xf numFmtId="0" fontId="0" fillId="10" borderId="25" xfId="0" applyFill="1" applyBorder="1" applyAlignment="1" applyProtection="1">
      <alignment horizontal="center" vertical="center"/>
      <protection locked="0"/>
    </xf>
    <xf numFmtId="0" fontId="0" fillId="10" borderId="26" xfId="0" applyFill="1" applyBorder="1" applyAlignment="1" applyProtection="1">
      <alignment horizontal="center" vertical="center"/>
      <protection locked="0"/>
    </xf>
    <xf numFmtId="0" fontId="36" fillId="0" borderId="48" xfId="0" applyFont="1" applyBorder="1" applyAlignment="1">
      <alignment horizontal="right" vertical="center"/>
    </xf>
    <xf numFmtId="0" fontId="36" fillId="0" borderId="25" xfId="0" applyFont="1" applyBorder="1" applyAlignment="1">
      <alignment horizontal="right" vertical="center"/>
    </xf>
    <xf numFmtId="0" fontId="36" fillId="0" borderId="26" xfId="0" applyFont="1" applyBorder="1" applyAlignment="1">
      <alignment horizontal="right" vertical="center"/>
    </xf>
    <xf numFmtId="0" fontId="0" fillId="7" borderId="48" xfId="0" applyFill="1" applyBorder="1" applyAlignment="1">
      <alignment horizontal="center" vertical="center"/>
    </xf>
    <xf numFmtId="0" fontId="0" fillId="7" borderId="25" xfId="0" applyFill="1" applyBorder="1" applyAlignment="1">
      <alignment horizontal="center" vertical="center"/>
    </xf>
    <xf numFmtId="0" fontId="0" fillId="7" borderId="26" xfId="0" applyFill="1" applyBorder="1" applyAlignment="1">
      <alignment horizontal="center" vertical="center"/>
    </xf>
    <xf numFmtId="0" fontId="0" fillId="0" borderId="41" xfId="0" applyBorder="1" applyAlignment="1">
      <alignment horizontal="left" vertical="center"/>
    </xf>
    <xf numFmtId="0" fontId="43" fillId="7" borderId="48" xfId="0" applyFont="1" applyFill="1" applyBorder="1" applyAlignment="1">
      <alignment horizontal="center" vertical="center"/>
    </xf>
    <xf numFmtId="0" fontId="43" fillId="7" borderId="25" xfId="0" applyFont="1" applyFill="1" applyBorder="1" applyAlignment="1">
      <alignment horizontal="center" vertical="center"/>
    </xf>
    <xf numFmtId="0" fontId="43" fillId="7" borderId="26" xfId="0" applyFont="1"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0" fillId="7" borderId="12" xfId="0" applyFill="1" applyBorder="1" applyAlignment="1">
      <alignment horizontal="center" vertical="center"/>
    </xf>
    <xf numFmtId="0" fontId="0" fillId="0" borderId="66" xfId="0" applyBorder="1" applyAlignment="1">
      <alignment horizontal="left" vertical="center"/>
    </xf>
    <xf numFmtId="0" fontId="0" fillId="0" borderId="49" xfId="0" applyBorder="1" applyAlignment="1">
      <alignment horizontal="left" vertical="center"/>
    </xf>
    <xf numFmtId="0" fontId="0" fillId="0" borderId="67" xfId="0" applyBorder="1" applyAlignment="1">
      <alignment horizontal="left" vertical="center"/>
    </xf>
    <xf numFmtId="0" fontId="36" fillId="0" borderId="61" xfId="0" applyFont="1" applyBorder="1" applyAlignment="1">
      <alignment horizontal="right" vertical="center"/>
    </xf>
    <xf numFmtId="0" fontId="36" fillId="0" borderId="62" xfId="0" applyFont="1" applyBorder="1" applyAlignment="1">
      <alignment horizontal="right" vertical="center"/>
    </xf>
    <xf numFmtId="0" fontId="36" fillId="0" borderId="63" xfId="0" applyFont="1" applyBorder="1" applyAlignment="1">
      <alignment horizontal="right" vertical="center"/>
    </xf>
    <xf numFmtId="0" fontId="36" fillId="0" borderId="66" xfId="0" applyFont="1" applyBorder="1" applyAlignment="1">
      <alignment horizontal="right" vertical="center"/>
    </xf>
    <xf numFmtId="0" fontId="36" fillId="0" borderId="49" xfId="0" applyFont="1" applyBorder="1" applyAlignment="1">
      <alignment horizontal="right" vertical="center"/>
    </xf>
    <xf numFmtId="0" fontId="36" fillId="0" borderId="67" xfId="0" applyFont="1" applyBorder="1" applyAlignment="1">
      <alignment horizontal="right" vertical="center"/>
    </xf>
    <xf numFmtId="0" fontId="45" fillId="10" borderId="48" xfId="0" applyFont="1" applyFill="1" applyBorder="1" applyAlignment="1" applyProtection="1">
      <alignment horizontal="center" vertical="center"/>
      <protection locked="0"/>
    </xf>
    <xf numFmtId="0" fontId="45" fillId="10" borderId="26" xfId="0" applyFont="1" applyFill="1" applyBorder="1" applyAlignment="1" applyProtection="1">
      <alignment horizontal="center" vertical="center"/>
      <protection locked="0"/>
    </xf>
    <xf numFmtId="0" fontId="0" fillId="0" borderId="68" xfId="0" applyBorder="1" applyAlignment="1">
      <alignment horizontal="left" vertical="center"/>
    </xf>
    <xf numFmtId="0" fontId="0" fillId="0" borderId="69" xfId="0" applyBorder="1" applyAlignment="1">
      <alignment horizontal="left" vertical="center"/>
    </xf>
    <xf numFmtId="0" fontId="0" fillId="0" borderId="70" xfId="0" applyBorder="1" applyAlignment="1">
      <alignment horizontal="left" vertical="center"/>
    </xf>
    <xf numFmtId="0" fontId="36" fillId="0" borderId="5" xfId="0" applyFont="1" applyBorder="1" applyAlignment="1">
      <alignment horizontal="right" vertical="center"/>
    </xf>
    <xf numFmtId="0" fontId="36" fillId="0" borderId="0" xfId="0" applyFont="1" applyAlignment="1">
      <alignment horizontal="right" vertical="center"/>
    </xf>
    <xf numFmtId="0" fontId="36" fillId="0" borderId="2" xfId="0" applyFont="1" applyBorder="1" applyAlignment="1">
      <alignment horizontal="right" vertical="center"/>
    </xf>
    <xf numFmtId="0" fontId="36" fillId="0" borderId="3" xfId="0" applyFont="1" applyBorder="1" applyAlignment="1">
      <alignment horizontal="right" vertical="center"/>
    </xf>
    <xf numFmtId="0" fontId="36" fillId="0" borderId="4" xfId="0" applyFont="1" applyBorder="1" applyAlignment="1">
      <alignment horizontal="right" vertical="center"/>
    </xf>
    <xf numFmtId="0" fontId="36" fillId="0" borderId="12" xfId="0" applyFont="1" applyBorder="1" applyAlignment="1">
      <alignment horizontal="right" vertical="center"/>
    </xf>
    <xf numFmtId="0" fontId="0" fillId="0" borderId="48"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41" xfId="0" applyBorder="1" applyAlignment="1">
      <alignment horizontal="left" vertical="top" wrapText="1"/>
    </xf>
    <xf numFmtId="0" fontId="0" fillId="0" borderId="52" xfId="0" applyBorder="1" applyAlignment="1">
      <alignment horizontal="left" vertical="top" wrapText="1"/>
    </xf>
    <xf numFmtId="0" fontId="0" fillId="0" borderId="9" xfId="0" applyBorder="1" applyAlignment="1">
      <alignment horizontal="left" vertical="center"/>
    </xf>
    <xf numFmtId="0" fontId="0" fillId="0" borderId="19" xfId="0" applyBorder="1" applyAlignment="1">
      <alignment horizontal="left" vertical="center"/>
    </xf>
    <xf numFmtId="0" fontId="0" fillId="7" borderId="44" xfId="0" applyFill="1" applyBorder="1" applyAlignment="1">
      <alignment horizontal="center" vertical="center"/>
    </xf>
    <xf numFmtId="0" fontId="23" fillId="0" borderId="0" xfId="0" applyFont="1" applyAlignment="1">
      <alignment horizontal="center"/>
    </xf>
    <xf numFmtId="0" fontId="21" fillId="8" borderId="48" xfId="0" applyFont="1" applyFill="1" applyBorder="1" applyAlignment="1">
      <alignment horizontal="center" vertical="center"/>
    </xf>
    <xf numFmtId="0" fontId="21" fillId="8" borderId="25" xfId="0" applyFont="1" applyFill="1" applyBorder="1" applyAlignment="1">
      <alignment horizontal="center" vertical="center"/>
    </xf>
    <xf numFmtId="0" fontId="21" fillId="8" borderId="26" xfId="0" applyFont="1" applyFill="1" applyBorder="1" applyAlignment="1">
      <alignment horizontal="center" vertical="center"/>
    </xf>
    <xf numFmtId="165" fontId="38" fillId="10" borderId="48" xfId="0" applyNumberFormat="1" applyFont="1" applyFill="1" applyBorder="1" applyAlignment="1" applyProtection="1">
      <alignment horizontal="center" vertical="center" shrinkToFit="1"/>
      <protection locked="0"/>
    </xf>
    <xf numFmtId="165" fontId="38" fillId="10" borderId="25" xfId="0" applyNumberFormat="1" applyFont="1" applyFill="1" applyBorder="1" applyAlignment="1" applyProtection="1">
      <alignment horizontal="center" vertical="center" shrinkToFit="1"/>
      <protection locked="0"/>
    </xf>
    <xf numFmtId="165" fontId="38" fillId="10" borderId="26" xfId="0" applyNumberFormat="1" applyFont="1" applyFill="1" applyBorder="1" applyAlignment="1" applyProtection="1">
      <alignment horizontal="center" vertical="center" shrinkToFit="1"/>
      <protection locked="0"/>
    </xf>
    <xf numFmtId="0" fontId="14" fillId="6" borderId="25" xfId="0" applyFont="1" applyFill="1" applyBorder="1" applyAlignment="1">
      <alignment horizontal="center" vertical="center"/>
    </xf>
    <xf numFmtId="0" fontId="14" fillId="6" borderId="4" xfId="0" applyFont="1" applyFill="1" applyBorder="1" applyAlignment="1">
      <alignment horizontal="center" vertical="center"/>
    </xf>
    <xf numFmtId="0" fontId="14" fillId="6" borderId="12" xfId="0" applyFont="1" applyFill="1" applyBorder="1" applyAlignment="1">
      <alignment horizontal="center" vertical="center"/>
    </xf>
    <xf numFmtId="0" fontId="48" fillId="0" borderId="48" xfId="0" applyFont="1" applyBorder="1" applyAlignment="1">
      <alignment horizontal="center" vertical="center"/>
    </xf>
    <xf numFmtId="0" fontId="48" fillId="0" borderId="25" xfId="0" applyFont="1" applyBorder="1" applyAlignment="1">
      <alignment horizontal="center" vertical="center"/>
    </xf>
    <xf numFmtId="0" fontId="48" fillId="0" borderId="26" xfId="0" applyFont="1" applyBorder="1" applyAlignment="1">
      <alignment horizontal="center" vertical="center"/>
    </xf>
    <xf numFmtId="0" fontId="48" fillId="10" borderId="48" xfId="0" applyFont="1" applyFill="1" applyBorder="1" applyAlignment="1" applyProtection="1">
      <alignment horizontal="center" vertical="center" shrinkToFit="1"/>
      <protection locked="0"/>
    </xf>
    <xf numFmtId="0" fontId="48" fillId="10" borderId="25" xfId="0" applyFont="1" applyFill="1" applyBorder="1" applyAlignment="1" applyProtection="1">
      <alignment horizontal="center" vertical="center" shrinkToFit="1"/>
      <protection locked="0"/>
    </xf>
    <xf numFmtId="0" fontId="48" fillId="10" borderId="26" xfId="0" applyFont="1" applyFill="1" applyBorder="1" applyAlignment="1" applyProtection="1">
      <alignment horizontal="center" vertical="center" shrinkToFit="1"/>
      <protection locked="0"/>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12" xfId="0" applyFont="1" applyBorder="1" applyAlignment="1">
      <alignment horizontal="center" vertical="center"/>
    </xf>
    <xf numFmtId="0" fontId="48" fillId="10" borderId="3" xfId="0" applyFont="1" applyFill="1" applyBorder="1" applyAlignment="1" applyProtection="1">
      <alignment horizontal="center" vertical="center" shrinkToFit="1"/>
      <protection locked="0"/>
    </xf>
    <xf numFmtId="0" fontId="48" fillId="10" borderId="4" xfId="0" applyFont="1" applyFill="1" applyBorder="1" applyAlignment="1" applyProtection="1">
      <alignment horizontal="center" vertical="center" shrinkToFit="1"/>
      <protection locked="0"/>
    </xf>
    <xf numFmtId="0" fontId="48" fillId="10" borderId="12" xfId="0" applyFont="1" applyFill="1" applyBorder="1" applyAlignment="1" applyProtection="1">
      <alignment horizontal="center" vertical="center" shrinkToFit="1"/>
      <protection locked="0"/>
    </xf>
    <xf numFmtId="0" fontId="47" fillId="8" borderId="48" xfId="0" applyFont="1" applyFill="1" applyBorder="1" applyAlignment="1">
      <alignment horizontal="center" vertical="center"/>
    </xf>
    <xf numFmtId="0" fontId="47" fillId="8" borderId="25" xfId="0" applyFont="1" applyFill="1" applyBorder="1" applyAlignment="1">
      <alignment horizontal="center" vertical="center"/>
    </xf>
    <xf numFmtId="0" fontId="47" fillId="8" borderId="26" xfId="0" applyFont="1" applyFill="1" applyBorder="1" applyAlignment="1">
      <alignment horizontal="center" vertical="center"/>
    </xf>
    <xf numFmtId="0" fontId="48" fillId="10" borderId="3" xfId="0" applyFont="1" applyFill="1" applyBorder="1" applyAlignment="1" applyProtection="1">
      <alignment horizontal="center"/>
      <protection locked="0"/>
    </xf>
    <xf numFmtId="0" fontId="48" fillId="10" borderId="4" xfId="0" applyFont="1" applyFill="1" applyBorder="1" applyAlignment="1" applyProtection="1">
      <alignment horizontal="center"/>
      <protection locked="0"/>
    </xf>
    <xf numFmtId="0" fontId="48" fillId="10" borderId="12" xfId="0" applyFont="1" applyFill="1" applyBorder="1" applyAlignment="1" applyProtection="1">
      <alignment horizontal="center"/>
      <protection locked="0"/>
    </xf>
    <xf numFmtId="165" fontId="49" fillId="10" borderId="48" xfId="0" applyNumberFormat="1" applyFont="1" applyFill="1" applyBorder="1" applyAlignment="1" applyProtection="1">
      <alignment horizontal="center" vertical="center" shrinkToFit="1"/>
      <protection locked="0"/>
    </xf>
    <xf numFmtId="165" fontId="49" fillId="10" borderId="25" xfId="0" applyNumberFormat="1" applyFont="1" applyFill="1" applyBorder="1" applyAlignment="1" applyProtection="1">
      <alignment horizontal="center" vertical="center" shrinkToFit="1"/>
      <protection locked="0"/>
    </xf>
    <xf numFmtId="165" fontId="49" fillId="10" borderId="26" xfId="0" applyNumberFormat="1" applyFont="1" applyFill="1" applyBorder="1" applyAlignment="1" applyProtection="1">
      <alignment horizontal="center" vertical="center" shrinkToFit="1"/>
      <protection locked="0"/>
    </xf>
    <xf numFmtId="0" fontId="48" fillId="10" borderId="3" xfId="0" applyFont="1" applyFill="1" applyBorder="1" applyAlignment="1" applyProtection="1">
      <alignment horizontal="center" vertical="center"/>
      <protection locked="0"/>
    </xf>
    <xf numFmtId="0" fontId="48" fillId="10" borderId="12" xfId="0" applyFont="1" applyFill="1" applyBorder="1" applyAlignment="1" applyProtection="1">
      <alignment horizontal="center" vertical="center"/>
      <protection locked="0"/>
    </xf>
    <xf numFmtId="0" fontId="48" fillId="10" borderId="45" xfId="0" applyFont="1" applyFill="1" applyBorder="1" applyAlignment="1" applyProtection="1">
      <alignment horizontal="center" vertical="center"/>
      <protection locked="0"/>
    </xf>
    <xf numFmtId="0" fontId="48" fillId="10" borderId="46" xfId="0" applyFont="1" applyFill="1" applyBorder="1" applyAlignment="1" applyProtection="1">
      <alignment horizontal="center" vertical="center"/>
      <protection locked="0"/>
    </xf>
    <xf numFmtId="0" fontId="48" fillId="0" borderId="42" xfId="0" applyFont="1" applyBorder="1" applyAlignment="1">
      <alignment horizontal="center" vertical="center"/>
    </xf>
    <xf numFmtId="0" fontId="48" fillId="0" borderId="44" xfId="0" applyFont="1" applyBorder="1" applyAlignment="1">
      <alignment horizontal="center" vertical="center"/>
    </xf>
    <xf numFmtId="0" fontId="50" fillId="6" borderId="48" xfId="0" applyFont="1" applyFill="1" applyBorder="1" applyAlignment="1">
      <alignment horizontal="center" vertical="center"/>
    </xf>
    <xf numFmtId="0" fontId="48" fillId="6" borderId="25" xfId="0" applyFont="1" applyFill="1" applyBorder="1" applyAlignment="1">
      <alignment horizontal="center" vertical="center"/>
    </xf>
    <xf numFmtId="0" fontId="48" fillId="6" borderId="4" xfId="0" applyFont="1" applyFill="1" applyBorder="1" applyAlignment="1">
      <alignment horizontal="center" vertical="center"/>
    </xf>
    <xf numFmtId="0" fontId="48" fillId="6" borderId="12" xfId="0" applyFont="1" applyFill="1" applyBorder="1" applyAlignment="1">
      <alignment horizontal="center" vertical="center"/>
    </xf>
    <xf numFmtId="0" fontId="48" fillId="0" borderId="8" xfId="0" applyFont="1" applyBorder="1" applyAlignment="1">
      <alignment horizontal="center" vertical="center"/>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10" borderId="8" xfId="0" applyFont="1" applyFill="1" applyBorder="1" applyAlignment="1" applyProtection="1">
      <alignment horizontal="center" vertical="center"/>
      <protection locked="0"/>
    </xf>
    <xf numFmtId="0" fontId="48" fillId="10" borderId="7" xfId="0" applyFont="1" applyFill="1" applyBorder="1" applyAlignment="1" applyProtection="1">
      <alignment horizontal="center" vertical="center"/>
      <protection locked="0"/>
    </xf>
    <xf numFmtId="0" fontId="48" fillId="10" borderId="6" xfId="0" applyFont="1" applyFill="1" applyBorder="1" applyAlignment="1" applyProtection="1">
      <alignment horizontal="center" vertical="center"/>
      <protection locked="0"/>
    </xf>
    <xf numFmtId="0" fontId="50" fillId="6" borderId="25" xfId="0" applyFont="1" applyFill="1" applyBorder="1" applyAlignment="1">
      <alignment horizontal="center" vertical="center"/>
    </xf>
    <xf numFmtId="0" fontId="50" fillId="6" borderId="4" xfId="0" applyFont="1" applyFill="1" applyBorder="1" applyAlignment="1">
      <alignment horizontal="center" vertical="center"/>
    </xf>
    <xf numFmtId="0" fontId="50" fillId="6" borderId="26" xfId="0" applyFont="1" applyFill="1" applyBorder="1" applyAlignment="1">
      <alignment horizontal="center" vertical="center"/>
    </xf>
    <xf numFmtId="0" fontId="48" fillId="0" borderId="46" xfId="0" applyFont="1" applyBorder="1" applyAlignment="1">
      <alignment horizontal="center" vertical="center"/>
    </xf>
    <xf numFmtId="0" fontId="48" fillId="10" borderId="48" xfId="0" applyFont="1" applyFill="1" applyBorder="1" applyAlignment="1" applyProtection="1">
      <alignment horizontal="center" vertical="center"/>
      <protection locked="0"/>
    </xf>
    <xf numFmtId="0" fontId="48" fillId="10" borderId="26"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protection locked="0"/>
    </xf>
    <xf numFmtId="166" fontId="48" fillId="10" borderId="3" xfId="0" applyNumberFormat="1" applyFont="1" applyFill="1" applyBorder="1" applyAlignment="1" applyProtection="1">
      <alignment horizontal="center" vertical="center"/>
      <protection locked="0"/>
    </xf>
    <xf numFmtId="166" fontId="48" fillId="10" borderId="4" xfId="0" applyNumberFormat="1" applyFont="1" applyFill="1" applyBorder="1" applyAlignment="1" applyProtection="1">
      <alignment horizontal="center" vertical="center"/>
      <protection locked="0"/>
    </xf>
    <xf numFmtId="166" fontId="48" fillId="10" borderId="12" xfId="0" applyNumberFormat="1" applyFont="1" applyFill="1" applyBorder="1" applyAlignment="1" applyProtection="1">
      <alignment horizontal="center" vertical="center"/>
      <protection locked="0"/>
    </xf>
    <xf numFmtId="0" fontId="48" fillId="10" borderId="4" xfId="0" applyFont="1" applyFill="1" applyBorder="1" applyAlignment="1" applyProtection="1">
      <alignment horizontal="center" vertical="center"/>
      <protection locked="0"/>
    </xf>
    <xf numFmtId="0" fontId="45" fillId="0" borderId="25" xfId="0" applyFont="1" applyBorder="1" applyAlignment="1">
      <alignment horizontal="center" vertical="center"/>
    </xf>
    <xf numFmtId="0" fontId="48" fillId="10" borderId="48" xfId="0" applyFont="1" applyFill="1" applyBorder="1" applyAlignment="1" applyProtection="1">
      <alignment horizontal="left" vertical="top" shrinkToFit="1"/>
      <protection locked="0"/>
    </xf>
    <xf numFmtId="0" fontId="48" fillId="10" borderId="25" xfId="0" applyFont="1" applyFill="1" applyBorder="1" applyAlignment="1" applyProtection="1">
      <alignment horizontal="left" vertical="top" shrinkToFit="1"/>
      <protection locked="0"/>
    </xf>
    <xf numFmtId="0" fontId="48" fillId="10" borderId="26" xfId="0" applyFont="1" applyFill="1" applyBorder="1" applyAlignment="1" applyProtection="1">
      <alignment horizontal="left" vertical="top" shrinkToFit="1"/>
      <protection locked="0"/>
    </xf>
    <xf numFmtId="0" fontId="0" fillId="6" borderId="25" xfId="0" applyFill="1" applyBorder="1" applyAlignment="1">
      <alignment horizontal="center" vertical="center"/>
    </xf>
    <xf numFmtId="0" fontId="0" fillId="6" borderId="4" xfId="0" applyFill="1" applyBorder="1" applyAlignment="1">
      <alignment horizontal="center" vertical="center"/>
    </xf>
    <xf numFmtId="0" fontId="0" fillId="6" borderId="12" xfId="0" applyFill="1" applyBorder="1" applyAlignment="1">
      <alignment horizontal="center" vertical="center"/>
    </xf>
    <xf numFmtId="0" fontId="18" fillId="10" borderId="48" xfId="0" applyFont="1" applyFill="1" applyBorder="1" applyAlignment="1" applyProtection="1">
      <alignment horizontal="center" vertical="center"/>
      <protection locked="0"/>
    </xf>
    <xf numFmtId="0" fontId="18" fillId="10" borderId="26" xfId="0" applyFont="1" applyFill="1" applyBorder="1" applyAlignment="1" applyProtection="1">
      <alignment horizontal="center" vertical="center"/>
      <protection locked="0"/>
    </xf>
    <xf numFmtId="0" fontId="0" fillId="0" borderId="0" xfId="0" applyAlignment="1">
      <alignment horizontal="left" wrapText="1"/>
    </xf>
    <xf numFmtId="0" fontId="56" fillId="0" borderId="0" xfId="0" applyFont="1" applyAlignment="1">
      <alignment horizontal="center" vertical="center"/>
    </xf>
    <xf numFmtId="0" fontId="111" fillId="0" borderId="60" xfId="0" applyFont="1" applyBorder="1" applyAlignment="1">
      <alignment horizontal="left" vertical="top" wrapText="1" indent="1"/>
    </xf>
    <xf numFmtId="0" fontId="111" fillId="0" borderId="0" xfId="0" applyFont="1" applyAlignment="1">
      <alignment horizontal="left" vertical="top" wrapText="1" indent="1"/>
    </xf>
    <xf numFmtId="0" fontId="21" fillId="0" borderId="51" xfId="0" applyFont="1" applyBorder="1" applyAlignment="1">
      <alignment horizontal="left" vertical="top" indent="1"/>
    </xf>
    <xf numFmtId="0" fontId="21" fillId="0" borderId="69" xfId="0" applyFont="1" applyBorder="1" applyAlignment="1">
      <alignment horizontal="left" vertical="top" indent="1"/>
    </xf>
    <xf numFmtId="0" fontId="111" fillId="0" borderId="60" xfId="0" applyFont="1" applyBorder="1" applyAlignment="1">
      <alignment horizontal="left" vertical="center" indent="1"/>
    </xf>
    <xf numFmtId="0" fontId="111" fillId="0" borderId="0" xfId="0" applyFont="1" applyAlignment="1">
      <alignment horizontal="left" vertical="center" indent="1"/>
    </xf>
    <xf numFmtId="0" fontId="16" fillId="10" borderId="48" xfId="0" applyFont="1" applyFill="1" applyBorder="1" applyAlignment="1" applyProtection="1">
      <alignment horizontal="center" vertical="center"/>
      <protection locked="0"/>
    </xf>
    <xf numFmtId="0" fontId="16" fillId="10" borderId="25" xfId="0" applyFont="1" applyFill="1" applyBorder="1" applyAlignment="1" applyProtection="1">
      <alignment horizontal="center" vertical="center"/>
      <protection locked="0"/>
    </xf>
    <xf numFmtId="0" fontId="16" fillId="10" borderId="26" xfId="0" applyFont="1" applyFill="1" applyBorder="1" applyAlignment="1" applyProtection="1">
      <alignment horizontal="center" vertical="center"/>
      <protection locked="0"/>
    </xf>
    <xf numFmtId="0" fontId="14" fillId="0" borderId="53" xfId="0" applyFont="1" applyBorder="1" applyAlignment="1">
      <alignment horizontal="center"/>
    </xf>
    <xf numFmtId="0" fontId="111" fillId="0" borderId="0" xfId="0" applyFont="1" applyAlignment="1">
      <alignment horizontal="right" vertical="center" shrinkToFit="1"/>
    </xf>
    <xf numFmtId="0" fontId="17" fillId="0" borderId="0" xfId="0" applyFont="1" applyAlignment="1">
      <alignment horizontal="left" indent="8"/>
    </xf>
    <xf numFmtId="0" fontId="111" fillId="0" borderId="0" xfId="0" applyFont="1" applyAlignment="1">
      <alignment horizontal="left" vertical="center"/>
    </xf>
    <xf numFmtId="0" fontId="111" fillId="10" borderId="14" xfId="0" applyFont="1" applyFill="1" applyBorder="1" applyAlignment="1" applyProtection="1">
      <alignment horizontal="center" vertical="center"/>
      <protection locked="0"/>
    </xf>
    <xf numFmtId="0" fontId="90" fillId="0" borderId="0" xfId="0" applyFont="1" applyAlignment="1">
      <alignment horizontal="center"/>
    </xf>
    <xf numFmtId="0" fontId="111" fillId="0" borderId="0" xfId="0" applyFont="1" applyAlignment="1">
      <alignment horizontal="right" vertical="center"/>
    </xf>
    <xf numFmtId="0" fontId="111" fillId="10" borderId="14" xfId="0" applyFont="1" applyFill="1" applyBorder="1" applyAlignment="1" applyProtection="1">
      <alignment horizontal="center"/>
      <protection locked="0"/>
    </xf>
    <xf numFmtId="0" fontId="111" fillId="0" borderId="60" xfId="0" applyFont="1" applyBorder="1" applyAlignment="1">
      <alignment horizontal="left" vertical="center" indent="1" shrinkToFit="1"/>
    </xf>
    <xf numFmtId="0" fontId="111" fillId="0" borderId="0" xfId="0" applyFont="1" applyAlignment="1">
      <alignment horizontal="left" vertical="center" indent="1" shrinkToFit="1"/>
    </xf>
    <xf numFmtId="0" fontId="121" fillId="0" borderId="60" xfId="0" applyFont="1" applyBorder="1" applyAlignment="1">
      <alignment horizontal="left" vertical="top" wrapText="1" indent="1"/>
    </xf>
    <xf numFmtId="0" fontId="121" fillId="0" borderId="0" xfId="0" applyFont="1" applyAlignment="1">
      <alignment horizontal="left" vertical="top" wrapText="1" indent="1"/>
    </xf>
    <xf numFmtId="0" fontId="121" fillId="0" borderId="53" xfId="0" applyFont="1" applyBorder="1" applyAlignment="1">
      <alignment horizontal="left" vertical="top" wrapText="1" indent="1"/>
    </xf>
    <xf numFmtId="0" fontId="121" fillId="0" borderId="35" xfId="0" applyFont="1" applyBorder="1" applyAlignment="1">
      <alignment horizontal="left" vertical="top" wrapText="1" indent="1"/>
    </xf>
    <xf numFmtId="0" fontId="121" fillId="0" borderId="37" xfId="0" applyFont="1" applyBorder="1" applyAlignment="1">
      <alignment horizontal="left" vertical="top" wrapText="1" indent="1"/>
    </xf>
    <xf numFmtId="0" fontId="121" fillId="0" borderId="29" xfId="0" applyFont="1" applyBorder="1" applyAlignment="1">
      <alignment horizontal="left" vertical="top" wrapText="1" indent="1"/>
    </xf>
    <xf numFmtId="0" fontId="111" fillId="0" borderId="60" xfId="0" applyFont="1" applyBorder="1" applyAlignment="1">
      <alignment horizontal="left" vertical="center" wrapText="1" indent="1"/>
    </xf>
    <xf numFmtId="0" fontId="111" fillId="0" borderId="0" xfId="0" applyFont="1" applyAlignment="1">
      <alignment horizontal="left" vertical="center" wrapText="1" indent="1"/>
    </xf>
    <xf numFmtId="0" fontId="43" fillId="10" borderId="48" xfId="0" applyFont="1" applyFill="1" applyBorder="1" applyAlignment="1" applyProtection="1">
      <alignment horizontal="center" vertical="center"/>
      <protection locked="0"/>
    </xf>
    <xf numFmtId="0" fontId="43" fillId="10" borderId="25" xfId="0" applyFont="1" applyFill="1" applyBorder="1" applyAlignment="1" applyProtection="1">
      <alignment horizontal="center" vertical="center"/>
      <protection locked="0"/>
    </xf>
    <xf numFmtId="0" fontId="43" fillId="10" borderId="26" xfId="0" applyFont="1" applyFill="1" applyBorder="1" applyAlignment="1" applyProtection="1">
      <alignment horizontal="center" vertical="center"/>
      <protection locked="0"/>
    </xf>
    <xf numFmtId="0" fontId="21" fillId="0" borderId="60" xfId="0" applyFont="1" applyBorder="1" applyAlignment="1">
      <alignment horizontal="left" vertical="center" indent="1"/>
    </xf>
    <xf numFmtId="0" fontId="21" fillId="0" borderId="0" xfId="0" applyFont="1" applyAlignment="1">
      <alignment horizontal="left" vertical="center" indent="1"/>
    </xf>
    <xf numFmtId="0" fontId="17" fillId="0" borderId="0" xfId="0" applyFont="1" applyAlignment="1">
      <alignment horizontal="center" vertical="center" wrapText="1"/>
    </xf>
    <xf numFmtId="0" fontId="87" fillId="0" borderId="0" xfId="1" applyFont="1" applyFill="1" applyBorder="1" applyAlignment="1">
      <alignment horizontal="center" vertical="center"/>
    </xf>
    <xf numFmtId="0" fontId="87" fillId="0" borderId="0" xfId="1" applyFont="1" applyFill="1" applyBorder="1" applyAlignment="1">
      <alignment horizontal="center" vertical="top" wrapText="1"/>
    </xf>
    <xf numFmtId="0" fontId="111" fillId="10" borderId="21" xfId="0" applyFont="1" applyFill="1" applyBorder="1" applyAlignment="1" applyProtection="1">
      <alignment horizontal="center"/>
      <protection locked="0"/>
    </xf>
    <xf numFmtId="0" fontId="111" fillId="10" borderId="49" xfId="0" applyFont="1" applyFill="1" applyBorder="1" applyAlignment="1" applyProtection="1">
      <alignment horizontal="center"/>
      <protection locked="0"/>
    </xf>
    <xf numFmtId="0" fontId="111" fillId="10" borderId="22" xfId="0" applyFont="1" applyFill="1" applyBorder="1" applyAlignment="1" applyProtection="1">
      <alignment horizontal="center"/>
      <protection locked="0"/>
    </xf>
    <xf numFmtId="0" fontId="87" fillId="0" borderId="5" xfId="0" applyFont="1" applyBorder="1" applyAlignment="1" applyProtection="1">
      <alignment horizontal="center" wrapText="1"/>
      <protection locked="0"/>
    </xf>
    <xf numFmtId="0" fontId="87" fillId="0" borderId="0" xfId="0" applyFont="1" applyAlignment="1" applyProtection="1">
      <alignment horizontal="center" wrapText="1"/>
      <protection locked="0"/>
    </xf>
    <xf numFmtId="0" fontId="14" fillId="0" borderId="48" xfId="0" applyFont="1" applyBorder="1" applyAlignment="1">
      <alignment horizontal="right" vertical="center"/>
    </xf>
    <xf numFmtId="0" fontId="14" fillId="0" borderId="25" xfId="0" applyFont="1" applyBorder="1" applyAlignment="1">
      <alignment horizontal="right" vertical="center"/>
    </xf>
    <xf numFmtId="0" fontId="14" fillId="0" borderId="42" xfId="0" applyFont="1" applyBorder="1" applyAlignment="1">
      <alignment horizontal="right"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3" xfId="0" applyFont="1" applyBorder="1" applyAlignment="1">
      <alignment horizontal="center" vertical="center" shrinkToFit="1"/>
    </xf>
    <xf numFmtId="0" fontId="21" fillId="0" borderId="41" xfId="0" applyFont="1" applyBorder="1" applyAlignment="1">
      <alignment horizontal="center" vertical="center" shrinkToFit="1"/>
    </xf>
    <xf numFmtId="0" fontId="21" fillId="5" borderId="39" xfId="0" applyFont="1" applyFill="1" applyBorder="1" applyAlignment="1" applyProtection="1">
      <alignment horizontal="center" vertical="center"/>
      <protection locked="0"/>
    </xf>
    <xf numFmtId="0" fontId="21" fillId="5" borderId="4" xfId="0" applyFont="1" applyFill="1" applyBorder="1" applyAlignment="1" applyProtection="1">
      <alignment horizontal="center" vertical="center"/>
      <protection locked="0"/>
    </xf>
    <xf numFmtId="0" fontId="21" fillId="5" borderId="25" xfId="0" applyFont="1" applyFill="1" applyBorder="1" applyAlignment="1" applyProtection="1">
      <alignment horizontal="center" vertical="center"/>
      <protection locked="0"/>
    </xf>
    <xf numFmtId="0" fontId="21" fillId="5" borderId="42" xfId="0" applyFont="1" applyFill="1" applyBorder="1" applyAlignment="1" applyProtection="1">
      <alignment horizontal="center" vertical="center"/>
      <protection locked="0"/>
    </xf>
    <xf numFmtId="0" fontId="23" fillId="5" borderId="48" xfId="0" applyFont="1" applyFill="1" applyBorder="1" applyAlignment="1">
      <alignment horizontal="center" vertical="center"/>
    </xf>
    <xf numFmtId="0" fontId="23" fillId="5" borderId="26" xfId="0" applyFont="1" applyFill="1" applyBorder="1" applyAlignment="1">
      <alignment horizontal="center" vertical="center"/>
    </xf>
    <xf numFmtId="0" fontId="60" fillId="0" borderId="4" xfId="0" applyFont="1" applyBorder="1" applyAlignment="1">
      <alignment horizontal="left" vertical="top" wrapText="1"/>
    </xf>
    <xf numFmtId="0" fontId="60" fillId="0" borderId="0" xfId="0" applyFont="1" applyAlignment="1">
      <alignment horizontal="left" vertical="top" wrapText="1"/>
    </xf>
    <xf numFmtId="0" fontId="21" fillId="8" borderId="48" xfId="0" applyFont="1" applyFill="1" applyBorder="1" applyAlignment="1">
      <alignment horizontal="center"/>
    </xf>
    <xf numFmtId="0" fontId="21" fillId="8" borderId="25" xfId="0" applyFont="1" applyFill="1" applyBorder="1" applyAlignment="1">
      <alignment horizontal="center"/>
    </xf>
    <xf numFmtId="0" fontId="21" fillId="8" borderId="26" xfId="0" applyFont="1" applyFill="1" applyBorder="1" applyAlignment="1">
      <alignment horizontal="center"/>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5" xfId="0" applyFont="1" applyBorder="1" applyAlignment="1">
      <alignment horizontal="left" vertical="top" wrapText="1"/>
    </xf>
    <xf numFmtId="0" fontId="14" fillId="0" borderId="8" xfId="0" applyFont="1" applyBorder="1" applyAlignment="1">
      <alignment horizontal="left" vertical="top" wrapText="1"/>
    </xf>
    <xf numFmtId="0" fontId="14" fillId="0" borderId="6" xfId="0" applyFont="1" applyBorder="1" applyAlignment="1">
      <alignment horizontal="left" vertical="top" wrapText="1"/>
    </xf>
    <xf numFmtId="0" fontId="17" fillId="0" borderId="0" xfId="0" applyFont="1" applyAlignment="1">
      <alignment horizontal="left" indent="7"/>
    </xf>
    <xf numFmtId="0" fontId="0" fillId="0" borderId="0" xfId="0" applyAlignment="1">
      <alignment horizontal="left" indent="7"/>
    </xf>
    <xf numFmtId="0" fontId="0" fillId="4" borderId="91"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63" xfId="0" applyFill="1" applyBorder="1" applyAlignment="1" applyProtection="1">
      <alignment horizontal="center" vertical="center"/>
      <protection locked="0"/>
    </xf>
    <xf numFmtId="0" fontId="0" fillId="4" borderId="54"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0" fillId="4" borderId="58" xfId="0" applyFill="1" applyBorder="1" applyAlignment="1" applyProtection="1">
      <alignment horizontal="center" vertical="center"/>
      <protection locked="0"/>
    </xf>
    <xf numFmtId="0" fontId="0" fillId="4" borderId="48" xfId="0"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26" xfId="0" applyFill="1" applyBorder="1" applyAlignment="1" applyProtection="1">
      <alignment horizontal="center"/>
      <protection locked="0"/>
    </xf>
    <xf numFmtId="0" fontId="128" fillId="0" borderId="0" xfId="0" applyFont="1" applyAlignment="1">
      <alignment horizontal="left" vertical="center" wrapText="1"/>
    </xf>
    <xf numFmtId="0" fontId="129"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wrapText="1"/>
    </xf>
    <xf numFmtId="0" fontId="129" fillId="0" borderId="0" xfId="0" applyFont="1" applyAlignment="1">
      <alignment horizontal="left" wrapText="1"/>
    </xf>
    <xf numFmtId="0" fontId="16" fillId="0" borderId="0" xfId="0" applyFont="1" applyAlignment="1">
      <alignment horizontal="left" indent="4"/>
    </xf>
    <xf numFmtId="0" fontId="16" fillId="0" borderId="2" xfId="0" applyFont="1" applyBorder="1" applyAlignment="1">
      <alignment horizontal="left" indent="4"/>
    </xf>
    <xf numFmtId="0" fontId="128" fillId="0" borderId="0" xfId="0" applyFont="1" applyAlignment="1">
      <alignment horizontal="left" wrapText="1"/>
    </xf>
    <xf numFmtId="0" fontId="23" fillId="4" borderId="14" xfId="0" applyFont="1" applyFill="1" applyBorder="1" applyAlignment="1">
      <alignment horizontal="center" vertical="center"/>
    </xf>
    <xf numFmtId="0" fontId="0" fillId="0" borderId="53" xfId="0" applyBorder="1" applyAlignment="1">
      <alignment horizontal="center" vertical="center"/>
    </xf>
    <xf numFmtId="0" fontId="23" fillId="4" borderId="21" xfId="0" applyFont="1" applyFill="1" applyBorder="1" applyAlignment="1">
      <alignment horizontal="center" vertical="center"/>
    </xf>
    <xf numFmtId="0" fontId="23" fillId="4" borderId="49" xfId="0" applyFont="1" applyFill="1" applyBorder="1" applyAlignment="1">
      <alignment horizontal="center" vertical="center"/>
    </xf>
    <xf numFmtId="0" fontId="23" fillId="4" borderId="22" xfId="0" applyFont="1" applyFill="1" applyBorder="1" applyAlignment="1">
      <alignment horizontal="center" vertic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12" xfId="0" applyFont="1" applyBorder="1" applyAlignment="1">
      <alignment horizontal="center"/>
    </xf>
    <xf numFmtId="0" fontId="18" fillId="4" borderId="21" xfId="0" applyFont="1" applyFill="1" applyBorder="1" applyAlignment="1" applyProtection="1">
      <alignment horizontal="center" vertical="center"/>
      <protection locked="0"/>
    </xf>
    <xf numFmtId="0" fontId="18" fillId="4" borderId="49" xfId="0" applyFont="1" applyFill="1" applyBorder="1" applyAlignment="1" applyProtection="1">
      <alignment horizontal="center" vertical="center"/>
      <protection locked="0"/>
    </xf>
    <xf numFmtId="0" fontId="18" fillId="4" borderId="22" xfId="0" applyFont="1" applyFill="1" applyBorder="1" applyAlignment="1" applyProtection="1">
      <alignment horizontal="center" vertical="center"/>
      <protection locked="0"/>
    </xf>
    <xf numFmtId="0" fontId="0" fillId="4" borderId="14" xfId="0" applyFill="1" applyBorder="1" applyAlignment="1" applyProtection="1">
      <alignment horizontal="left" indent="1"/>
      <protection locked="0"/>
    </xf>
    <xf numFmtId="0" fontId="18" fillId="4" borderId="14" xfId="0" applyFont="1" applyFill="1" applyBorder="1" applyAlignment="1" applyProtection="1">
      <alignment horizontal="center"/>
      <protection locked="0"/>
    </xf>
    <xf numFmtId="0" fontId="14" fillId="0" borderId="51" xfId="0" applyFont="1" applyBorder="1" applyAlignment="1">
      <alignment horizontal="center" vertical="center"/>
    </xf>
    <xf numFmtId="0" fontId="14" fillId="0" borderId="69" xfId="0" applyFont="1" applyBorder="1" applyAlignment="1">
      <alignment horizontal="center" vertical="center"/>
    </xf>
    <xf numFmtId="0" fontId="14" fillId="0" borderId="23" xfId="0" applyFont="1" applyBorder="1" applyAlignment="1">
      <alignment horizontal="center" vertical="center"/>
    </xf>
    <xf numFmtId="0" fontId="14" fillId="0" borderId="35" xfId="0" applyFont="1" applyBorder="1" applyAlignment="1">
      <alignment horizontal="center" vertical="center"/>
    </xf>
    <xf numFmtId="0" fontId="14" fillId="0" borderId="37" xfId="0" applyFont="1" applyBorder="1" applyAlignment="1">
      <alignment horizontal="center" vertical="center"/>
    </xf>
    <xf numFmtId="0" fontId="14" fillId="0" borderId="29" xfId="0" applyFont="1" applyBorder="1" applyAlignment="1">
      <alignment horizontal="center" vertical="center"/>
    </xf>
    <xf numFmtId="0" fontId="14" fillId="0" borderId="51" xfId="0" applyFont="1" applyBorder="1" applyAlignment="1">
      <alignment horizontal="center" wrapText="1"/>
    </xf>
    <xf numFmtId="0" fontId="14" fillId="0" borderId="69" xfId="0" applyFont="1" applyBorder="1" applyAlignment="1">
      <alignment horizontal="center" wrapText="1"/>
    </xf>
    <xf numFmtId="0" fontId="14" fillId="0" borderId="23" xfId="0" applyFont="1" applyBorder="1" applyAlignment="1">
      <alignment horizontal="center" wrapText="1"/>
    </xf>
    <xf numFmtId="0" fontId="14" fillId="0" borderId="35" xfId="0" applyFont="1" applyBorder="1" applyAlignment="1">
      <alignment horizontal="center" wrapText="1"/>
    </xf>
    <xf numFmtId="0" fontId="14" fillId="0" borderId="37" xfId="0" applyFont="1" applyBorder="1" applyAlignment="1">
      <alignment horizontal="center" wrapText="1"/>
    </xf>
    <xf numFmtId="0" fontId="14" fillId="0" borderId="29" xfId="0" applyFont="1" applyBorder="1" applyAlignment="1">
      <alignment horizontal="center" wrapText="1"/>
    </xf>
    <xf numFmtId="0" fontId="14" fillId="0" borderId="51" xfId="0" applyFont="1" applyBorder="1" applyAlignment="1">
      <alignment horizontal="center" vertical="center" wrapText="1"/>
    </xf>
    <xf numFmtId="0" fontId="14" fillId="0" borderId="69"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9" xfId="0" applyFont="1" applyBorder="1" applyAlignment="1">
      <alignment horizontal="center" vertical="center" wrapText="1"/>
    </xf>
    <xf numFmtId="2" fontId="0" fillId="0" borderId="54" xfId="0" applyNumberFormat="1" applyBorder="1" applyAlignment="1">
      <alignment horizontal="center"/>
    </xf>
    <xf numFmtId="2" fontId="0" fillId="0" borderId="57" xfId="0" applyNumberFormat="1" applyBorder="1" applyAlignment="1">
      <alignment horizontal="center"/>
    </xf>
    <xf numFmtId="2" fontId="0" fillId="0" borderId="27" xfId="0" applyNumberFormat="1" applyBorder="1" applyAlignment="1">
      <alignment horizontal="center"/>
    </xf>
    <xf numFmtId="2" fontId="0" fillId="0" borderId="54" xfId="0" applyNumberFormat="1" applyBorder="1" applyAlignment="1">
      <alignment horizontal="center" vertical="center"/>
    </xf>
    <xf numFmtId="2" fontId="0" fillId="0" borderId="57" xfId="0" applyNumberFormat="1" applyBorder="1" applyAlignment="1">
      <alignment horizontal="center" vertical="center"/>
    </xf>
    <xf numFmtId="2" fontId="0" fillId="0" borderId="27" xfId="0" applyNumberFormat="1" applyBorder="1" applyAlignment="1">
      <alignment horizontal="center" vertical="center"/>
    </xf>
    <xf numFmtId="0" fontId="0" fillId="4" borderId="22" xfId="0" applyFill="1" applyBorder="1" applyAlignment="1" applyProtection="1">
      <alignment horizontal="left" indent="1"/>
      <protection locked="0"/>
    </xf>
    <xf numFmtId="0" fontId="0" fillId="0" borderId="20" xfId="0" applyBorder="1" applyAlignment="1">
      <alignment horizontal="center"/>
    </xf>
    <xf numFmtId="0" fontId="21" fillId="8" borderId="0" xfId="0" applyFont="1" applyFill="1" applyAlignment="1">
      <alignment horizontal="center"/>
    </xf>
    <xf numFmtId="0" fontId="0" fillId="8" borderId="0" xfId="0" applyFill="1" applyAlignment="1">
      <alignment horizontal="center"/>
    </xf>
    <xf numFmtId="0" fontId="63" fillId="8" borderId="48" xfId="0" applyFont="1" applyFill="1" applyBorder="1" applyAlignment="1">
      <alignment horizontal="center" vertical="center"/>
    </xf>
    <xf numFmtId="0" fontId="63" fillId="8" borderId="25" xfId="0" applyFont="1" applyFill="1" applyBorder="1" applyAlignment="1">
      <alignment horizontal="center" vertical="center"/>
    </xf>
    <xf numFmtId="0" fontId="63" fillId="8" borderId="26" xfId="0" applyFont="1" applyFill="1" applyBorder="1" applyAlignment="1">
      <alignment horizontal="center" vertical="center"/>
    </xf>
    <xf numFmtId="0" fontId="64" fillId="8" borderId="5" xfId="0" applyFont="1" applyFill="1" applyBorder="1" applyAlignment="1">
      <alignment horizontal="left" vertical="center" wrapText="1"/>
    </xf>
    <xf numFmtId="0" fontId="64" fillId="8" borderId="0" xfId="0" applyFont="1" applyFill="1" applyAlignment="1">
      <alignment horizontal="left" vertical="center" wrapText="1"/>
    </xf>
    <xf numFmtId="0" fontId="64" fillId="8" borderId="2" xfId="0" applyFont="1" applyFill="1" applyBorder="1" applyAlignment="1">
      <alignment horizontal="left" vertical="center" wrapText="1"/>
    </xf>
    <xf numFmtId="0" fontId="64" fillId="8" borderId="5" xfId="0" applyFont="1" applyFill="1" applyBorder="1" applyAlignment="1">
      <alignment horizontal="left" vertical="center"/>
    </xf>
    <xf numFmtId="0" fontId="64" fillId="8" borderId="0" xfId="0" applyFont="1" applyFill="1" applyAlignment="1">
      <alignment horizontal="left" vertical="center"/>
    </xf>
    <xf numFmtId="0" fontId="64" fillId="8" borderId="2" xfId="0" applyFont="1" applyFill="1" applyBorder="1" applyAlignment="1">
      <alignment horizontal="left" vertical="center"/>
    </xf>
    <xf numFmtId="0" fontId="64" fillId="8" borderId="8" xfId="0" applyFont="1" applyFill="1" applyBorder="1" applyAlignment="1">
      <alignment horizontal="left" wrapText="1"/>
    </xf>
    <xf numFmtId="0" fontId="64" fillId="8" borderId="6" xfId="0" applyFont="1" applyFill="1" applyBorder="1" applyAlignment="1">
      <alignment horizontal="left" wrapText="1"/>
    </xf>
    <xf numFmtId="0" fontId="64" fillId="8" borderId="7" xfId="0" applyFont="1" applyFill="1" applyBorder="1" applyAlignment="1">
      <alignment horizontal="left" wrapText="1"/>
    </xf>
    <xf numFmtId="0" fontId="109" fillId="8" borderId="0" xfId="0" applyFont="1" applyFill="1" applyAlignment="1">
      <alignment horizontal="center"/>
    </xf>
    <xf numFmtId="0" fontId="109" fillId="8" borderId="0" xfId="0" applyFont="1" applyFill="1" applyAlignment="1">
      <alignment horizontal="right" vertical="center"/>
    </xf>
    <xf numFmtId="0" fontId="29" fillId="8" borderId="3" xfId="0" applyFont="1" applyFill="1" applyBorder="1" applyAlignment="1">
      <alignment horizontal="center" vertical="center"/>
    </xf>
    <xf numFmtId="0" fontId="29" fillId="8" borderId="4" xfId="0" applyFont="1" applyFill="1" applyBorder="1" applyAlignment="1">
      <alignment horizontal="center" vertical="center"/>
    </xf>
    <xf numFmtId="0" fontId="29" fillId="8" borderId="12" xfId="0" applyFont="1" applyFill="1" applyBorder="1" applyAlignment="1">
      <alignment horizontal="center" vertical="center"/>
    </xf>
    <xf numFmtId="0" fontId="14" fillId="8" borderId="0" xfId="0" applyFont="1" applyFill="1" applyAlignment="1">
      <alignment horizontal="right" vertical="center"/>
    </xf>
    <xf numFmtId="0" fontId="14" fillId="8" borderId="5" xfId="0" applyFont="1" applyFill="1" applyBorder="1" applyAlignment="1">
      <alignment horizontal="right" vertical="center"/>
    </xf>
    <xf numFmtId="0" fontId="14" fillId="8" borderId="5" xfId="0" applyFont="1" applyFill="1" applyBorder="1" applyAlignment="1">
      <alignment horizontal="right"/>
    </xf>
    <xf numFmtId="0" fontId="14" fillId="8" borderId="0" xfId="0" applyFont="1" applyFill="1" applyAlignment="1">
      <alignment horizontal="right"/>
    </xf>
    <xf numFmtId="0" fontId="126" fillId="8" borderId="6" xfId="0" applyFont="1" applyFill="1" applyBorder="1" applyAlignment="1">
      <alignment horizontal="left" vertical="center" indent="2"/>
    </xf>
    <xf numFmtId="0" fontId="70" fillId="0" borderId="72" xfId="2" applyFont="1" applyBorder="1" applyAlignment="1">
      <alignment horizontal="center" vertical="top" wrapText="1"/>
    </xf>
    <xf numFmtId="0" fontId="70" fillId="0" borderId="73" xfId="2" applyFont="1" applyBorder="1" applyAlignment="1">
      <alignment horizontal="center" vertical="center" wrapText="1"/>
    </xf>
    <xf numFmtId="0" fontId="70" fillId="0" borderId="74" xfId="2" applyFont="1" applyBorder="1" applyAlignment="1">
      <alignment horizontal="center" vertical="center" wrapText="1"/>
    </xf>
    <xf numFmtId="0" fontId="71" fillId="0" borderId="73" xfId="2" applyFont="1" applyBorder="1" applyAlignment="1">
      <alignment horizontal="center" vertical="center" wrapText="1"/>
    </xf>
    <xf numFmtId="0" fontId="71" fillId="0" borderId="74" xfId="2" applyFont="1" applyBorder="1" applyAlignment="1">
      <alignment horizontal="center" vertical="center" wrapText="1"/>
    </xf>
    <xf numFmtId="0" fontId="71" fillId="0" borderId="73" xfId="2" applyFont="1" applyBorder="1" applyAlignment="1">
      <alignment horizontal="left" vertical="top" wrapText="1"/>
    </xf>
    <xf numFmtId="0" fontId="71" fillId="0" borderId="74" xfId="2" applyFont="1" applyBorder="1" applyAlignment="1">
      <alignment horizontal="left" vertical="top" wrapText="1"/>
    </xf>
    <xf numFmtId="1" fontId="72" fillId="0" borderId="73" xfId="2" applyNumberFormat="1" applyFont="1" applyBorder="1" applyAlignment="1">
      <alignment horizontal="center" vertical="top" shrinkToFit="1"/>
    </xf>
    <xf numFmtId="1" fontId="72" fillId="0" borderId="74" xfId="2" applyNumberFormat="1" applyFont="1" applyBorder="1" applyAlignment="1">
      <alignment horizontal="center" vertical="top" shrinkToFit="1"/>
    </xf>
    <xf numFmtId="0" fontId="12" fillId="0" borderId="73" xfId="2" applyFont="1" applyBorder="1" applyAlignment="1">
      <alignment horizontal="center" vertical="top" wrapText="1"/>
    </xf>
    <xf numFmtId="0" fontId="12" fillId="0" borderId="74" xfId="2" applyFont="1" applyBorder="1" applyAlignment="1">
      <alignment horizontal="center" vertical="top" wrapText="1"/>
    </xf>
    <xf numFmtId="1" fontId="73" fillId="0" borderId="73" xfId="2" applyNumberFormat="1" applyFont="1" applyBorder="1" applyAlignment="1">
      <alignment horizontal="center" vertical="top" shrinkToFit="1"/>
    </xf>
    <xf numFmtId="1" fontId="73" fillId="0" borderId="74" xfId="2" applyNumberFormat="1" applyFont="1" applyBorder="1" applyAlignment="1">
      <alignment horizontal="center" vertical="top" shrinkToFit="1"/>
    </xf>
    <xf numFmtId="0" fontId="69" fillId="0" borderId="73" xfId="2" applyBorder="1" applyAlignment="1">
      <alignment horizontal="left" vertical="top" wrapText="1"/>
    </xf>
    <xf numFmtId="0" fontId="69" fillId="0" borderId="74" xfId="2" applyBorder="1" applyAlignment="1">
      <alignment horizontal="left" vertical="top" wrapText="1"/>
    </xf>
    <xf numFmtId="0" fontId="71" fillId="0" borderId="73" xfId="2" applyFont="1" applyBorder="1" applyAlignment="1">
      <alignment horizontal="center" vertical="top" wrapText="1"/>
    </xf>
    <xf numFmtId="0" fontId="71" fillId="0" borderId="74" xfId="2" applyFont="1" applyBorder="1" applyAlignment="1">
      <alignment horizontal="center" vertical="top" wrapText="1"/>
    </xf>
    <xf numFmtId="0" fontId="76" fillId="0" borderId="73" xfId="2" applyFont="1" applyBorder="1" applyAlignment="1">
      <alignment horizontal="left" vertical="top" wrapText="1"/>
    </xf>
    <xf numFmtId="1" fontId="72" fillId="0" borderId="73" xfId="2" applyNumberFormat="1" applyFont="1" applyBorder="1" applyAlignment="1">
      <alignment horizontal="center" vertical="center" shrinkToFit="1"/>
    </xf>
    <xf numFmtId="1" fontId="72" fillId="0" borderId="74" xfId="2" applyNumberFormat="1" applyFont="1" applyBorder="1" applyAlignment="1">
      <alignment horizontal="center" vertical="center" shrinkToFit="1"/>
    </xf>
    <xf numFmtId="1" fontId="73" fillId="0" borderId="73" xfId="2" applyNumberFormat="1" applyFont="1" applyBorder="1" applyAlignment="1">
      <alignment horizontal="center" vertical="center" shrinkToFit="1"/>
    </xf>
    <xf numFmtId="1" fontId="73" fillId="0" borderId="74" xfId="2" applyNumberFormat="1" applyFont="1" applyBorder="1" applyAlignment="1">
      <alignment horizontal="center" vertical="center" shrinkToFit="1"/>
    </xf>
    <xf numFmtId="0" fontId="98" fillId="0" borderId="0" xfId="2" applyFont="1" applyAlignment="1">
      <alignment horizontal="left" vertical="top"/>
    </xf>
    <xf numFmtId="9" fontId="73" fillId="0" borderId="73" xfId="2" applyNumberFormat="1" applyFont="1" applyBorder="1" applyAlignment="1">
      <alignment horizontal="left" vertical="top" indent="3" shrinkToFit="1"/>
    </xf>
    <xf numFmtId="9" fontId="73" fillId="0" borderId="74" xfId="2" applyNumberFormat="1" applyFont="1" applyBorder="1" applyAlignment="1">
      <alignment horizontal="left" vertical="top" indent="3" shrinkToFit="1"/>
    </xf>
    <xf numFmtId="9" fontId="73" fillId="0" borderId="73" xfId="2" applyNumberFormat="1" applyFont="1" applyBorder="1" applyAlignment="1">
      <alignment horizontal="left" vertical="center" indent="3" shrinkToFit="1"/>
    </xf>
    <xf numFmtId="9" fontId="73" fillId="0" borderId="74" xfId="2" applyNumberFormat="1" applyFont="1" applyBorder="1" applyAlignment="1">
      <alignment horizontal="left" vertical="center" indent="3" shrinkToFit="1"/>
    </xf>
    <xf numFmtId="1" fontId="72" fillId="0" borderId="77" xfId="2" applyNumberFormat="1" applyFont="1" applyBorder="1" applyAlignment="1">
      <alignment horizontal="center" vertical="top" shrinkToFit="1"/>
    </xf>
    <xf numFmtId="1" fontId="72" fillId="0" borderId="78" xfId="2" applyNumberFormat="1" applyFont="1" applyBorder="1" applyAlignment="1">
      <alignment horizontal="center" vertical="top" shrinkToFit="1"/>
    </xf>
    <xf numFmtId="1" fontId="73" fillId="0" borderId="77" xfId="2" applyNumberFormat="1" applyFont="1" applyBorder="1" applyAlignment="1">
      <alignment horizontal="center" vertical="top" shrinkToFit="1"/>
    </xf>
    <xf numFmtId="1" fontId="73" fillId="0" borderId="78" xfId="2" applyNumberFormat="1" applyFont="1" applyBorder="1" applyAlignment="1">
      <alignment horizontal="center" vertical="top" shrinkToFit="1"/>
    </xf>
    <xf numFmtId="9" fontId="73" fillId="0" borderId="77" xfId="2" applyNumberFormat="1" applyFont="1" applyBorder="1" applyAlignment="1">
      <alignment horizontal="left" vertical="top" indent="3" shrinkToFit="1"/>
    </xf>
    <xf numFmtId="9" fontId="73" fillId="0" borderId="78" xfId="2" applyNumberFormat="1" applyFont="1" applyBorder="1" applyAlignment="1">
      <alignment horizontal="left" vertical="top" indent="3" shrinkToFit="1"/>
    </xf>
    <xf numFmtId="1" fontId="72" fillId="0" borderId="80" xfId="2" applyNumberFormat="1" applyFont="1" applyBorder="1" applyAlignment="1">
      <alignment horizontal="center" vertical="top" shrinkToFit="1"/>
    </xf>
    <xf numFmtId="1" fontId="72" fillId="0" borderId="81" xfId="2" applyNumberFormat="1" applyFont="1" applyBorder="1" applyAlignment="1">
      <alignment horizontal="center" vertical="top" shrinkToFit="1"/>
    </xf>
    <xf numFmtId="1" fontId="73" fillId="0" borderId="80" xfId="2" applyNumberFormat="1" applyFont="1" applyBorder="1" applyAlignment="1">
      <alignment horizontal="center" vertical="top" shrinkToFit="1"/>
    </xf>
    <xf numFmtId="1" fontId="73" fillId="0" borderId="81" xfId="2" applyNumberFormat="1" applyFont="1" applyBorder="1" applyAlignment="1">
      <alignment horizontal="center" vertical="top" shrinkToFit="1"/>
    </xf>
    <xf numFmtId="9" fontId="73" fillId="0" borderId="80" xfId="2" applyNumberFormat="1" applyFont="1" applyBorder="1" applyAlignment="1">
      <alignment horizontal="left" vertical="top" indent="3" shrinkToFit="1"/>
    </xf>
    <xf numFmtId="9" fontId="73" fillId="0" borderId="22" xfId="2" applyNumberFormat="1" applyFont="1" applyBorder="1" applyAlignment="1">
      <alignment horizontal="left" vertical="top" indent="3" shrinkToFit="1"/>
    </xf>
    <xf numFmtId="0" fontId="70" fillId="0" borderId="82" xfId="2" applyFont="1" applyBorder="1" applyAlignment="1">
      <alignment horizontal="center" vertical="top" wrapText="1"/>
    </xf>
    <xf numFmtId="0" fontId="70" fillId="0" borderId="83" xfId="2" applyFont="1" applyBorder="1" applyAlignment="1">
      <alignment horizontal="center" vertical="top" wrapText="1"/>
    </xf>
    <xf numFmtId="0" fontId="78" fillId="0" borderId="84" xfId="2" applyFont="1" applyBorder="1" applyAlignment="1">
      <alignment horizontal="left" vertical="center" wrapText="1"/>
    </xf>
    <xf numFmtId="0" fontId="82" fillId="14" borderId="5" xfId="3" applyFont="1" applyFill="1" applyBorder="1" applyAlignment="1">
      <alignment horizontal="right" vertical="center"/>
    </xf>
    <xf numFmtId="0" fontId="82" fillId="14" borderId="0" xfId="3" applyFont="1" applyFill="1" applyAlignment="1">
      <alignment horizontal="right" vertical="center"/>
    </xf>
    <xf numFmtId="0" fontId="81" fillId="15" borderId="48" xfId="3" applyFont="1" applyFill="1" applyBorder="1" applyAlignment="1" applyProtection="1">
      <alignment horizontal="center" vertical="center"/>
      <protection locked="0"/>
    </xf>
    <xf numFmtId="0" fontId="81" fillId="15" borderId="25" xfId="3" applyFont="1" applyFill="1" applyBorder="1" applyAlignment="1" applyProtection="1">
      <alignment horizontal="center" vertical="center"/>
      <protection locked="0"/>
    </xf>
    <xf numFmtId="0" fontId="81" fillId="15" borderId="26" xfId="3" applyFont="1" applyFill="1" applyBorder="1" applyAlignment="1" applyProtection="1">
      <alignment horizontal="center" vertical="center"/>
      <protection locked="0"/>
    </xf>
    <xf numFmtId="0" fontId="81" fillId="0" borderId="3" xfId="3" applyFont="1" applyBorder="1" applyAlignment="1">
      <alignment horizontal="center"/>
    </xf>
    <xf numFmtId="0" fontId="81" fillId="0" borderId="4" xfId="3" applyFont="1" applyBorder="1" applyAlignment="1">
      <alignment horizontal="center"/>
    </xf>
    <xf numFmtId="0" fontId="81" fillId="0" borderId="12" xfId="3" applyFont="1" applyBorder="1" applyAlignment="1">
      <alignment horizontal="center"/>
    </xf>
    <xf numFmtId="0" fontId="80" fillId="14" borderId="5" xfId="3" applyFont="1" applyFill="1" applyBorder="1" applyAlignment="1">
      <alignment horizontal="center" vertical="center"/>
    </xf>
    <xf numFmtId="0" fontId="80" fillId="14" borderId="0" xfId="3" applyFont="1" applyFill="1" applyAlignment="1">
      <alignment horizontal="center" vertical="center"/>
    </xf>
    <xf numFmtId="0" fontId="80" fillId="14" borderId="2" xfId="3" applyFont="1" applyFill="1" applyBorder="1" applyAlignment="1">
      <alignment horizontal="center" vertical="center"/>
    </xf>
    <xf numFmtId="0" fontId="79" fillId="14" borderId="5" xfId="3" applyFill="1" applyBorder="1" applyAlignment="1">
      <alignment horizontal="right" vertical="center"/>
    </xf>
    <xf numFmtId="0" fontId="79" fillId="14" borderId="2" xfId="3" applyFill="1" applyBorder="1" applyAlignment="1">
      <alignment horizontal="right" vertical="center"/>
    </xf>
    <xf numFmtId="0" fontId="34" fillId="0" borderId="0" xfId="0" applyFont="1" applyAlignment="1">
      <alignment horizontal="left" vertical="top" wrapText="1"/>
    </xf>
    <xf numFmtId="0" fontId="18" fillId="0" borderId="60" xfId="0" applyFont="1" applyBorder="1" applyAlignment="1">
      <alignment horizontal="left" indent="1"/>
    </xf>
    <xf numFmtId="0" fontId="18" fillId="0" borderId="0" xfId="0" applyFont="1" applyAlignment="1">
      <alignment horizontal="left" indent="1"/>
    </xf>
    <xf numFmtId="0" fontId="87" fillId="0" borderId="0" xfId="0" applyFont="1" applyAlignment="1">
      <alignment horizontal="left" vertical="top" wrapText="1"/>
    </xf>
    <xf numFmtId="0" fontId="21" fillId="0" borderId="0" xfId="0" applyFont="1" applyAlignment="1">
      <alignment horizontal="center" vertical="top" wrapText="1"/>
    </xf>
    <xf numFmtId="0" fontId="0" fillId="8" borderId="0" xfId="0" applyFill="1" applyAlignment="1">
      <alignment horizontal="center" vertical="center"/>
    </xf>
    <xf numFmtId="0" fontId="0" fillId="8" borderId="2" xfId="0" applyFill="1" applyBorder="1" applyAlignment="1">
      <alignment horizontal="center" vertical="center"/>
    </xf>
    <xf numFmtId="0" fontId="21" fillId="8" borderId="8" xfId="0" applyFont="1" applyFill="1" applyBorder="1" applyAlignment="1">
      <alignment horizontal="center" vertical="center"/>
    </xf>
    <xf numFmtId="0" fontId="21" fillId="8" borderId="6" xfId="0" applyFont="1" applyFill="1" applyBorder="1" applyAlignment="1">
      <alignment horizontal="center" vertical="center"/>
    </xf>
    <xf numFmtId="0" fontId="21" fillId="8" borderId="7" xfId="0" applyFont="1" applyFill="1" applyBorder="1" applyAlignment="1">
      <alignment horizontal="center" vertical="center"/>
    </xf>
    <xf numFmtId="0" fontId="14" fillId="8" borderId="8" xfId="0" applyFont="1" applyFill="1" applyBorder="1" applyAlignment="1">
      <alignment horizontal="center" vertical="center"/>
    </xf>
    <xf numFmtId="0" fontId="14" fillId="8" borderId="6" xfId="0" applyFont="1" applyFill="1" applyBorder="1" applyAlignment="1">
      <alignment horizontal="center" vertical="center"/>
    </xf>
    <xf numFmtId="0" fontId="14" fillId="8" borderId="7" xfId="0" applyFont="1" applyFill="1" applyBorder="1" applyAlignment="1">
      <alignment horizontal="center" vertical="center"/>
    </xf>
    <xf numFmtId="0" fontId="0" fillId="8" borderId="1" xfId="0" applyFill="1" applyBorder="1" applyAlignment="1">
      <alignment horizontal="right" vertical="center" indent="2"/>
    </xf>
    <xf numFmtId="0" fontId="0" fillId="8" borderId="21" xfId="0" applyFill="1" applyBorder="1" applyAlignment="1">
      <alignment horizontal="right" vertical="center" indent="2"/>
    </xf>
    <xf numFmtId="0" fontId="0" fillId="8" borderId="66" xfId="0" applyFill="1" applyBorder="1" applyAlignment="1">
      <alignment horizontal="right" vertical="center" indent="2"/>
    </xf>
    <xf numFmtId="0" fontId="0" fillId="8" borderId="49" xfId="0" applyFill="1" applyBorder="1" applyAlignment="1">
      <alignment horizontal="right" vertical="center" indent="2"/>
    </xf>
    <xf numFmtId="0" fontId="90" fillId="8" borderId="3" xfId="0" applyFont="1" applyFill="1" applyBorder="1" applyAlignment="1">
      <alignment horizontal="center" vertical="center"/>
    </xf>
    <xf numFmtId="0" fontId="90" fillId="8" borderId="4" xfId="0" applyFont="1" applyFill="1" applyBorder="1" applyAlignment="1">
      <alignment horizontal="center" vertical="center"/>
    </xf>
    <xf numFmtId="0" fontId="90" fillId="8" borderId="12" xfId="0" applyFont="1" applyFill="1" applyBorder="1" applyAlignment="1">
      <alignment horizontal="center" vertical="center"/>
    </xf>
    <xf numFmtId="0" fontId="90" fillId="8" borderId="5" xfId="0" applyFont="1" applyFill="1" applyBorder="1" applyAlignment="1">
      <alignment horizontal="center" vertical="center"/>
    </xf>
    <xf numFmtId="0" fontId="90" fillId="8" borderId="0" xfId="0" applyFont="1" applyFill="1" applyAlignment="1">
      <alignment horizontal="center" vertical="center"/>
    </xf>
    <xf numFmtId="0" fontId="90" fillId="8" borderId="2" xfId="0" applyFont="1" applyFill="1" applyBorder="1" applyAlignment="1">
      <alignment horizontal="center" vertical="center"/>
    </xf>
    <xf numFmtId="0" fontId="0" fillId="8" borderId="14" xfId="0" applyFill="1" applyBorder="1" applyAlignment="1">
      <alignment horizontal="right" vertical="center" indent="2"/>
    </xf>
    <xf numFmtId="0" fontId="16" fillId="8" borderId="1" xfId="0" applyFont="1" applyFill="1" applyBorder="1" applyAlignment="1">
      <alignment horizontal="right" vertical="center" indent="2"/>
    </xf>
    <xf numFmtId="0" fontId="106" fillId="8" borderId="14" xfId="0" applyFont="1" applyFill="1" applyBorder="1" applyAlignment="1">
      <alignment horizontal="right" vertical="center" indent="2"/>
    </xf>
    <xf numFmtId="0" fontId="17" fillId="10" borderId="14" xfId="0" applyFont="1" applyFill="1" applyBorder="1" applyAlignment="1" applyProtection="1">
      <alignment horizontal="center" vertical="center"/>
      <protection locked="0"/>
    </xf>
    <xf numFmtId="0" fontId="14" fillId="0" borderId="8" xfId="0" applyFont="1" applyBorder="1" applyAlignment="1">
      <alignment horizontal="right" vertical="center"/>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2"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0" borderId="15" xfId="0" applyBorder="1" applyAlignment="1">
      <alignment horizontal="right"/>
    </xf>
    <xf numFmtId="0" fontId="0" fillId="0" borderId="16" xfId="0" applyBorder="1" applyAlignment="1">
      <alignment horizontal="right"/>
    </xf>
    <xf numFmtId="0" fontId="0" fillId="0" borderId="61" xfId="0" applyBorder="1" applyAlignment="1">
      <alignment horizontal="right"/>
    </xf>
    <xf numFmtId="0" fontId="0" fillId="0" borderId="62" xfId="0" applyBorder="1" applyAlignment="1">
      <alignment horizontal="right"/>
    </xf>
    <xf numFmtId="0" fontId="0" fillId="0" borderId="18" xfId="0" applyBorder="1" applyAlignment="1">
      <alignment horizontal="right"/>
    </xf>
    <xf numFmtId="0" fontId="0" fillId="0" borderId="1" xfId="0" applyBorder="1" applyAlignment="1">
      <alignment horizontal="right"/>
    </xf>
    <xf numFmtId="0" fontId="14" fillId="0" borderId="1" xfId="0" applyFont="1" applyBorder="1" applyAlignment="1">
      <alignment horizontal="right" vertical="center"/>
    </xf>
    <xf numFmtId="0" fontId="0" fillId="10" borderId="20" xfId="0" applyFill="1" applyBorder="1" applyAlignment="1" applyProtection="1">
      <alignment horizontal="center" vertical="center" wrapText="1"/>
      <protection locked="0"/>
    </xf>
    <xf numFmtId="0" fontId="38" fillId="0" borderId="43" xfId="0" applyFont="1" applyBorder="1" applyAlignment="1">
      <alignment horizontal="center"/>
    </xf>
    <xf numFmtId="0" fontId="17" fillId="0" borderId="8" xfId="0" applyFont="1" applyBorder="1" applyAlignment="1">
      <alignment horizontal="center"/>
    </xf>
    <xf numFmtId="0" fontId="17" fillId="0" borderId="6" xfId="0" applyFont="1" applyBorder="1" applyAlignment="1">
      <alignment horizontal="center"/>
    </xf>
    <xf numFmtId="0" fontId="17" fillId="0" borderId="2" xfId="0" applyFont="1" applyBorder="1" applyAlignment="1">
      <alignment horizontal="center"/>
    </xf>
    <xf numFmtId="0" fontId="14" fillId="0" borderId="9" xfId="0" applyFont="1" applyBorder="1" applyAlignment="1">
      <alignment horizontal="right" vertical="center"/>
    </xf>
    <xf numFmtId="0" fontId="14" fillId="0" borderId="48" xfId="0" applyFont="1" applyBorder="1" applyAlignment="1">
      <alignment horizontal="center"/>
    </xf>
    <xf numFmtId="0" fontId="14" fillId="0" borderId="25" xfId="0" applyFont="1" applyBorder="1" applyAlignment="1">
      <alignment horizontal="center"/>
    </xf>
    <xf numFmtId="0" fontId="14" fillId="0" borderId="26" xfId="0" applyFont="1" applyBorder="1" applyAlignment="1">
      <alignment horizontal="center"/>
    </xf>
    <xf numFmtId="0" fontId="0" fillId="10" borderId="17" xfId="0" applyFill="1" applyBorder="1" applyAlignment="1" applyProtection="1">
      <alignment horizontal="center"/>
      <protection locked="0"/>
    </xf>
    <xf numFmtId="0" fontId="0" fillId="10" borderId="11" xfId="0" applyFill="1" applyBorder="1" applyAlignment="1" applyProtection="1">
      <alignment horizontal="center" vertical="center"/>
      <protection locked="0"/>
    </xf>
    <xf numFmtId="0" fontId="0" fillId="10" borderId="20" xfId="0" applyFill="1" applyBorder="1" applyAlignment="1" applyProtection="1">
      <alignment horizontal="center" vertical="center"/>
      <protection locked="0"/>
    </xf>
    <xf numFmtId="0" fontId="0" fillId="0" borderId="1" xfId="0" applyBorder="1" applyAlignment="1">
      <alignment horizontal="center"/>
    </xf>
    <xf numFmtId="0" fontId="0" fillId="0" borderId="21" xfId="0" applyBorder="1" applyAlignment="1">
      <alignment horizontal="center"/>
    </xf>
    <xf numFmtId="0" fontId="0" fillId="0" borderId="9" xfId="0" applyBorder="1" applyAlignment="1">
      <alignment horizontal="center"/>
    </xf>
    <xf numFmtId="0" fontId="0" fillId="0" borderId="54" xfId="0" applyBorder="1" applyAlignment="1">
      <alignment horizontal="center"/>
    </xf>
    <xf numFmtId="0" fontId="36" fillId="0" borderId="9" xfId="0" applyFont="1" applyBorder="1" applyAlignment="1">
      <alignment horizontal="center"/>
    </xf>
    <xf numFmtId="0" fontId="36" fillId="0" borderId="19" xfId="0" applyFont="1" applyBorder="1" applyAlignment="1">
      <alignment horizontal="center"/>
    </xf>
    <xf numFmtId="0" fontId="36" fillId="0" borderId="54" xfId="0" applyFont="1"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0" fontId="0" fillId="0" borderId="35" xfId="0" applyBorder="1" applyAlignment="1">
      <alignment horizontal="center"/>
    </xf>
    <xf numFmtId="0" fontId="0" fillId="0" borderId="16" xfId="0" applyBorder="1" applyAlignment="1">
      <alignment horizontal="center" vertical="center" wrapText="1"/>
    </xf>
    <xf numFmtId="0" fontId="0" fillId="0" borderId="14" xfId="0" applyBorder="1" applyAlignment="1">
      <alignment horizontal="center" vertical="center" wrapText="1"/>
    </xf>
    <xf numFmtId="0" fontId="0" fillId="0" borderId="19" xfId="0" applyBorder="1" applyAlignment="1">
      <alignment horizontal="center" vertical="center" wrapText="1"/>
    </xf>
    <xf numFmtId="0" fontId="14" fillId="3" borderId="56" xfId="0" applyFont="1" applyFill="1" applyBorder="1" applyAlignment="1" applyProtection="1">
      <alignment horizontal="center" vertical="center"/>
      <protection locked="0"/>
    </xf>
    <xf numFmtId="0" fontId="14" fillId="3" borderId="57" xfId="0" applyFont="1" applyFill="1" applyBorder="1" applyAlignment="1" applyProtection="1">
      <alignment horizontal="center" vertical="center"/>
      <protection locked="0"/>
    </xf>
    <xf numFmtId="0" fontId="14" fillId="3" borderId="58" xfId="0" applyFont="1" applyFill="1" applyBorder="1" applyAlignment="1" applyProtection="1">
      <alignment horizontal="center" vertical="center"/>
      <protection locked="0"/>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14" fillId="0" borderId="63" xfId="0" applyFont="1" applyBorder="1" applyAlignment="1">
      <alignment horizontal="center" vertical="center"/>
    </xf>
    <xf numFmtId="0" fontId="14" fillId="3" borderId="57" xfId="0" applyFont="1" applyFill="1" applyBorder="1" applyAlignment="1" applyProtection="1">
      <alignment horizontal="center"/>
      <protection locked="0"/>
    </xf>
    <xf numFmtId="0" fontId="0" fillId="0" borderId="38" xfId="0" applyBorder="1" applyAlignment="1">
      <alignment horizontal="center" vertical="center" wrapText="1"/>
    </xf>
    <xf numFmtId="0" fontId="0" fillId="0" borderId="59" xfId="0" applyBorder="1" applyAlignment="1">
      <alignment horizontal="center" vertical="center" wrapText="1"/>
    </xf>
    <xf numFmtId="0" fontId="0" fillId="0" borderId="24" xfId="0" applyBorder="1" applyAlignment="1">
      <alignment horizontal="center" vertical="center" wrapText="1"/>
    </xf>
    <xf numFmtId="0" fontId="0" fillId="0" borderId="30" xfId="0" applyBorder="1" applyAlignment="1">
      <alignment horizontal="center" vertical="center" wrapText="1"/>
    </xf>
    <xf numFmtId="0" fontId="0" fillId="0" borderId="39" xfId="0" applyBorder="1" applyAlignment="1">
      <alignment horizontal="center" vertical="center" wrapText="1"/>
    </xf>
    <xf numFmtId="0" fontId="0" fillId="0" borderId="60" xfId="0" applyBorder="1" applyAlignment="1">
      <alignment horizontal="center" vertical="center" wrapText="1"/>
    </xf>
    <xf numFmtId="0" fontId="0" fillId="0" borderId="35" xfId="0" applyBorder="1" applyAlignment="1">
      <alignment horizontal="center" vertical="center" wrapText="1"/>
    </xf>
  </cellXfs>
  <cellStyles count="4">
    <cellStyle name="Hyperlink" xfId="1" builtinId="8"/>
    <cellStyle name="Normal" xfId="0" builtinId="0"/>
    <cellStyle name="Normal 2" xfId="2" xr:uid="{1071313C-0272-4977-8612-3D28FF294EF4}"/>
    <cellStyle name="Normal 3" xfId="3" xr:uid="{D0C603FD-D12E-4CE6-8220-D65827384C09}"/>
  </cellStyles>
  <dxfs count="13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9C0006"/>
      </font>
      <fill>
        <patternFill patternType="none">
          <bgColor indexed="65"/>
        </patternFill>
      </fill>
    </dxf>
    <dxf>
      <fill>
        <patternFill>
          <bgColor theme="1"/>
        </patternFill>
      </fill>
    </dxf>
    <dxf>
      <fill>
        <patternFill>
          <bgColor theme="3" tint="0.79998168889431442"/>
        </patternFill>
      </fill>
    </dxf>
    <dxf>
      <fill>
        <patternFill>
          <bgColor theme="1"/>
        </patternFill>
      </fill>
    </dxf>
    <dxf>
      <fill>
        <patternFill>
          <bgColor theme="1"/>
        </patternFill>
      </fill>
    </dxf>
    <dxf>
      <fill>
        <patternFill>
          <bgColor theme="3" tint="0.79998168889431442"/>
        </patternFill>
      </fill>
    </dxf>
    <dxf>
      <fill>
        <patternFill>
          <bgColor theme="1"/>
        </patternFill>
      </fill>
    </dxf>
    <dxf>
      <fill>
        <patternFill>
          <bgColor theme="3"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3" tint="0.79998168889431442"/>
        </patternFill>
      </fill>
    </dxf>
    <dxf>
      <fill>
        <patternFill>
          <bgColor theme="1"/>
        </patternFill>
      </fill>
    </dxf>
    <dxf>
      <fill>
        <patternFill>
          <bgColor theme="1"/>
        </patternFill>
      </fill>
    </dxf>
    <dxf>
      <fill>
        <patternFill>
          <bgColor theme="1"/>
        </patternFill>
      </fill>
    </dxf>
    <dxf>
      <fill>
        <patternFill>
          <bgColor theme="3" tint="0.79998168889431442"/>
        </patternFill>
      </fill>
    </dxf>
    <dxf>
      <fill>
        <patternFill>
          <bgColor theme="1"/>
        </patternFill>
      </fill>
    </dxf>
    <dxf>
      <fill>
        <patternFill>
          <bgColor theme="1"/>
        </patternFill>
      </fill>
    </dxf>
    <dxf>
      <fill>
        <patternFill>
          <bgColor theme="3"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C00000"/>
      </font>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ont>
        <b/>
        <i val="0"/>
        <color rgb="FFC0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C00000"/>
      </font>
    </dxf>
    <dxf>
      <font>
        <b/>
        <i val="0"/>
        <color rgb="FFC00000"/>
      </font>
    </dxf>
    <dxf>
      <font>
        <b/>
        <i val="0"/>
        <color rgb="FFC00000"/>
      </font>
      <fill>
        <patternFill patternType="solid">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ont>
        <b/>
        <i val="0"/>
        <color rgb="FFC00000"/>
      </font>
      <fill>
        <patternFill>
          <bgColor theme="7" tint="0.79998168889431442"/>
        </patternFill>
      </fill>
    </dxf>
    <dxf>
      <font>
        <b/>
        <i/>
        <color rgb="FFC00000"/>
      </font>
      <fill>
        <patternFill>
          <bgColor theme="5" tint="0.79998168889431442"/>
        </patternFill>
      </fill>
    </dxf>
    <dxf>
      <font>
        <b/>
        <i/>
        <color rgb="FFC00000"/>
      </font>
      <fill>
        <patternFill>
          <bgColor theme="7" tint="0.59996337778862885"/>
        </patternFill>
      </fill>
    </dxf>
    <dxf>
      <font>
        <strike/>
        <color rgb="FFFF0000"/>
      </font>
    </dxf>
    <dxf>
      <fill>
        <patternFill patternType="solid">
          <fgColor indexed="64"/>
          <bgColor theme="4" tint="0.5999938962981048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4" tint="0.59999389629810485"/>
        </patternFill>
      </fill>
      <alignment horizontal="center"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rder>
    </dxf>
    <dxf>
      <fill>
        <patternFill patternType="solid">
          <fgColor indexed="64"/>
          <bgColor theme="4" tint="0.59999389629810485"/>
        </patternFill>
      </fill>
      <alignment horizontal="center" vertical="bottom"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numFmt numFmtId="26" formatCode="h:mm:ss"/>
      <fill>
        <patternFill patternType="solid">
          <fgColor indexed="64"/>
          <bgColor theme="7" tint="0.79998168889431442"/>
        </patternFill>
      </fill>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theme="1"/>
        <name val="Calibri"/>
        <family val="2"/>
        <scheme val="minor"/>
      </font>
      <numFmt numFmtId="30" formatCode="@"/>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border>
      <protection locked="0" hidden="0"/>
    </dxf>
    <dxf>
      <fill>
        <patternFill patternType="solid">
          <fgColor indexed="64"/>
          <bgColor theme="7" tint="0.7999816888943144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6" formatCode="h: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6" formatCode="h: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6" formatCode="h:mm:ss"/>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6" formatCode="h: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6" formatCode="h: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6" formatCode="h:mm:ss"/>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6" formatCode="h: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8" formatCode="mm:ss"/>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numFmt numFmtId="26" formatCode="h:mm:ss"/>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6" formatCode="h:mm:ss"/>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7" tint="0.79998168889431442"/>
        </patternFill>
      </fill>
      <alignment horizontal="center" vertical="center" textRotation="0" wrapText="0" indent="0" justifyLastLine="0" shrinkToFit="0" readingOrder="0"/>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fill>
        <patternFill patternType="solid">
          <fgColor indexed="64"/>
          <bgColor theme="7" tint="0.79998168889431442"/>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7F9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ctrlProps/ctrlProp1.xml><?xml version="1.0" encoding="utf-8"?>
<formControlPr xmlns="http://schemas.microsoft.com/office/spreadsheetml/2009/9/main" objectType="CheckBox" fmlaLink="A5"/>
</file>

<file path=xl/ctrlProps/ctrlProp10.xml><?xml version="1.0" encoding="utf-8"?>
<formControlPr xmlns="http://schemas.microsoft.com/office/spreadsheetml/2009/9/main" objectType="CheckBox" fmlaLink="A15" lockText="1"/>
</file>

<file path=xl/ctrlProps/ctrlProp11.xml><?xml version="1.0" encoding="utf-8"?>
<formControlPr xmlns="http://schemas.microsoft.com/office/spreadsheetml/2009/9/main" objectType="CheckBox" fmlaLink="A16" lockText="1"/>
</file>

<file path=xl/ctrlProps/ctrlProp12.xml><?xml version="1.0" encoding="utf-8"?>
<formControlPr xmlns="http://schemas.microsoft.com/office/spreadsheetml/2009/9/main" objectType="CheckBox" fmlaLink="A18" lockText="1"/>
</file>

<file path=xl/ctrlProps/ctrlProp13.xml><?xml version="1.0" encoding="utf-8"?>
<formControlPr xmlns="http://schemas.microsoft.com/office/spreadsheetml/2009/9/main" objectType="CheckBox" fmlaLink="A20" lockText="1"/>
</file>

<file path=xl/ctrlProps/ctrlProp14.xml><?xml version="1.0" encoding="utf-8"?>
<formControlPr xmlns="http://schemas.microsoft.com/office/spreadsheetml/2009/9/main" objectType="CheckBox" fmlaLink="A21" lockText="1"/>
</file>

<file path=xl/ctrlProps/ctrlProp15.xml><?xml version="1.0" encoding="utf-8"?>
<formControlPr xmlns="http://schemas.microsoft.com/office/spreadsheetml/2009/9/main" objectType="CheckBox" fmlaLink="A22" lockText="1"/>
</file>

<file path=xl/ctrlProps/ctrlProp16.xml><?xml version="1.0" encoding="utf-8"?>
<formControlPr xmlns="http://schemas.microsoft.com/office/spreadsheetml/2009/9/main" objectType="CheckBox" fmlaLink="A24" lockText="1"/>
</file>

<file path=xl/ctrlProps/ctrlProp17.xml><?xml version="1.0" encoding="utf-8"?>
<formControlPr xmlns="http://schemas.microsoft.com/office/spreadsheetml/2009/9/main" objectType="CheckBox" fmlaLink="A25" lockText="1"/>
</file>

<file path=xl/ctrlProps/ctrlProp18.xml><?xml version="1.0" encoding="utf-8"?>
<formControlPr xmlns="http://schemas.microsoft.com/office/spreadsheetml/2009/9/main" objectType="CheckBox" fmlaLink="A26" lockText="1"/>
</file>

<file path=xl/ctrlProps/ctrlProp19.xml><?xml version="1.0" encoding="utf-8"?>
<formControlPr xmlns="http://schemas.microsoft.com/office/spreadsheetml/2009/9/main" objectType="CheckBox" fmlaLink="A28" lockText="1"/>
</file>

<file path=xl/ctrlProps/ctrlProp2.xml><?xml version="1.0" encoding="utf-8"?>
<formControlPr xmlns="http://schemas.microsoft.com/office/spreadsheetml/2009/9/main" objectType="CheckBox" fmlaLink="A6" lockText="1"/>
</file>

<file path=xl/ctrlProps/ctrlProp20.xml><?xml version="1.0" encoding="utf-8"?>
<formControlPr xmlns="http://schemas.microsoft.com/office/spreadsheetml/2009/9/main" objectType="CheckBox" fmlaLink="A30" lockText="1"/>
</file>

<file path=xl/ctrlProps/ctrlProp21.xml><?xml version="1.0" encoding="utf-8"?>
<formControlPr xmlns="http://schemas.microsoft.com/office/spreadsheetml/2009/9/main" objectType="CheckBox" fmlaLink="A31" lockText="1"/>
</file>

<file path=xl/ctrlProps/ctrlProp22.xml><?xml version="1.0" encoding="utf-8"?>
<formControlPr xmlns="http://schemas.microsoft.com/office/spreadsheetml/2009/9/main" objectType="CheckBox" fmlaLink="A32" lockText="1"/>
</file>

<file path=xl/ctrlProps/ctrlProp23.xml><?xml version="1.0" encoding="utf-8"?>
<formControlPr xmlns="http://schemas.microsoft.com/office/spreadsheetml/2009/9/main" objectType="CheckBox" fmlaLink="A33" lockText="1"/>
</file>

<file path=xl/ctrlProps/ctrlProp24.xml><?xml version="1.0" encoding="utf-8"?>
<formControlPr xmlns="http://schemas.microsoft.com/office/spreadsheetml/2009/9/main" objectType="CheckBox" fmlaLink="A34" lockText="1"/>
</file>

<file path=xl/ctrlProps/ctrlProp25.xml><?xml version="1.0" encoding="utf-8"?>
<formControlPr xmlns="http://schemas.microsoft.com/office/spreadsheetml/2009/9/main" objectType="CheckBox" fmlaLink="A34" lockText="1"/>
</file>

<file path=xl/ctrlProps/ctrlProp3.xml><?xml version="1.0" encoding="utf-8"?>
<formControlPr xmlns="http://schemas.microsoft.com/office/spreadsheetml/2009/9/main" objectType="CheckBox" fmlaLink="A7" lockText="1"/>
</file>

<file path=xl/ctrlProps/ctrlProp4.xml><?xml version="1.0" encoding="utf-8"?>
<formControlPr xmlns="http://schemas.microsoft.com/office/spreadsheetml/2009/9/main" objectType="CheckBox" fmlaLink="A9" lockText="1"/>
</file>

<file path=xl/ctrlProps/ctrlProp5.xml><?xml version="1.0" encoding="utf-8"?>
<formControlPr xmlns="http://schemas.microsoft.com/office/spreadsheetml/2009/9/main" objectType="CheckBox" fmlaLink="A10" lockText="1"/>
</file>

<file path=xl/ctrlProps/ctrlProp6.xml><?xml version="1.0" encoding="utf-8"?>
<formControlPr xmlns="http://schemas.microsoft.com/office/spreadsheetml/2009/9/main" objectType="CheckBox" fmlaLink="A11" lockText="1"/>
</file>

<file path=xl/ctrlProps/ctrlProp7.xml><?xml version="1.0" encoding="utf-8"?>
<formControlPr xmlns="http://schemas.microsoft.com/office/spreadsheetml/2009/9/main" objectType="CheckBox" fmlaLink="A12" lockText="1"/>
</file>

<file path=xl/ctrlProps/ctrlProp8.xml><?xml version="1.0" encoding="utf-8"?>
<formControlPr xmlns="http://schemas.microsoft.com/office/spreadsheetml/2009/9/main" objectType="CheckBox" fmlaLink="A13" lockText="1"/>
</file>

<file path=xl/ctrlProps/ctrlProp9.xml><?xml version="1.0" encoding="utf-8"?>
<formControlPr xmlns="http://schemas.microsoft.com/office/spreadsheetml/2009/9/main" objectType="CheckBox" fmlaLink="A14" lockText="1"/>
</file>

<file path=xl/drawings/_rels/drawing1.xml.rels><?xml version="1.0" encoding="UTF-8" standalone="yes"?>
<Relationships xmlns="http://schemas.openxmlformats.org/package/2006/relationships"><Relationship Id="rId8" Type="http://schemas.openxmlformats.org/officeDocument/2006/relationships/hyperlink" Target="#'Apparatus Response Zone '!A1"/><Relationship Id="rId13" Type="http://schemas.openxmlformats.org/officeDocument/2006/relationships/hyperlink" Target="#'Water System 1'!A1"/><Relationship Id="rId18" Type="http://schemas.openxmlformats.org/officeDocument/2006/relationships/hyperlink" Target="#'Instructions (2)'!A1"/><Relationship Id="rId3" Type="http://schemas.openxmlformats.org/officeDocument/2006/relationships/hyperlink" Target="#'City or Town Contact'!A1"/><Relationship Id="rId21" Type="http://schemas.openxmlformats.org/officeDocument/2006/relationships/hyperlink" Target="#'Equipment List'!A1"/><Relationship Id="rId7" Type="http://schemas.openxmlformats.org/officeDocument/2006/relationships/hyperlink" Target="#'Demographics and Alarms'!A1"/><Relationship Id="rId12" Type="http://schemas.openxmlformats.org/officeDocument/2006/relationships/hyperlink" Target="#'Outside Aid IP'!A1"/><Relationship Id="rId17" Type="http://schemas.openxmlformats.org/officeDocument/2006/relationships/hyperlink" Target="#'Auto Aid Worksheet'!A1"/><Relationship Id="rId2" Type="http://schemas.openxmlformats.org/officeDocument/2006/relationships/hyperlink" Target="#'County Contact'!A1"/><Relationship Id="rId16" Type="http://schemas.openxmlformats.org/officeDocument/2006/relationships/hyperlink" Target="#'Apparatus Sheet '!A1"/><Relationship Id="rId20" Type="http://schemas.openxmlformats.org/officeDocument/2006/relationships/hyperlink" Target="#'Instructions (3)'!A1"/><Relationship Id="rId1" Type="http://schemas.openxmlformats.org/officeDocument/2006/relationships/hyperlink" Target="#'Department Information'!A1"/><Relationship Id="rId6" Type="http://schemas.openxmlformats.org/officeDocument/2006/relationships/hyperlink" Target="#'Governental Information'!A1"/><Relationship Id="rId11" Type="http://schemas.openxmlformats.org/officeDocument/2006/relationships/hyperlink" Target="#'Automatic Response'!A1"/><Relationship Id="rId5" Type="http://schemas.openxmlformats.org/officeDocument/2006/relationships/hyperlink" Target="#'Fire Station Info 1-5'!A1"/><Relationship Id="rId15" Type="http://schemas.openxmlformats.org/officeDocument/2006/relationships/hyperlink" Target="#'Task Sheet'!A1"/><Relationship Id="rId23" Type="http://schemas.openxmlformats.org/officeDocument/2006/relationships/hyperlink" Target="#'Alternate Water Supply'!A1"/><Relationship Id="rId10" Type="http://schemas.openxmlformats.org/officeDocument/2006/relationships/hyperlink" Target="#'Structure Fire Respones'!A1"/><Relationship Id="rId19" Type="http://schemas.openxmlformats.org/officeDocument/2006/relationships/hyperlink" Target="#'Community Risk Worksheets'!A1"/><Relationship Id="rId4" Type="http://schemas.openxmlformats.org/officeDocument/2006/relationships/hyperlink" Target="#'Communications Info'!A1"/><Relationship Id="rId9" Type="http://schemas.openxmlformats.org/officeDocument/2006/relationships/hyperlink" Target="#'Personnel and On Duty Staffing'!A1"/><Relationship Id="rId14" Type="http://schemas.openxmlformats.org/officeDocument/2006/relationships/hyperlink" Target="#'Control Sheet'!A1"/><Relationship Id="rId22" Type="http://schemas.openxmlformats.org/officeDocument/2006/relationships/hyperlink" Target="#'Static Water Point'!A1"/></Relationships>
</file>

<file path=xl/drawings/_rels/drawing10.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100.xml.rels><?xml version="1.0" encoding="UTF-8" standalone="yes"?>
<Relationships xmlns="http://schemas.openxmlformats.org/package/2006/relationships"><Relationship Id="rId1" Type="http://schemas.openxmlformats.org/officeDocument/2006/relationships/hyperlink" Target="#'Automatic Response'!A1"/></Relationships>
</file>

<file path=xl/drawings/_rels/drawing11.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12.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13.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14.xml.rels><?xml version="1.0" encoding="UTF-8" standalone="yes"?>
<Relationships xmlns="http://schemas.openxmlformats.org/package/2006/relationships"><Relationship Id="rId8" Type="http://schemas.openxmlformats.org/officeDocument/2006/relationships/hyperlink" Target="#'Department Information'!A1"/><Relationship Id="rId13" Type="http://schemas.openxmlformats.org/officeDocument/2006/relationships/hyperlink" Target="#'Instructions (2)'!A1"/><Relationship Id="rId18"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Water System 1'!A1"/><Relationship Id="rId7" Type="http://schemas.openxmlformats.org/officeDocument/2006/relationships/hyperlink" Target="#'Structure Fire Respones'!A1"/><Relationship Id="rId12" Type="http://schemas.openxmlformats.org/officeDocument/2006/relationships/hyperlink" Target="#'Demographics and Alarms'!A1"/><Relationship Id="rId17" Type="http://schemas.openxmlformats.org/officeDocument/2006/relationships/hyperlink" Target="#'Instructions (3)'!A1"/><Relationship Id="rId2" Type="http://schemas.openxmlformats.org/officeDocument/2006/relationships/image" Target="../media/image10.png"/><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image" Target="../media/image9.png"/><Relationship Id="rId6" Type="http://schemas.openxmlformats.org/officeDocument/2006/relationships/hyperlink" Target="#'Personnel and On Duty Staffing'!A1"/><Relationship Id="rId11" Type="http://schemas.openxmlformats.org/officeDocument/2006/relationships/hyperlink" Target="#'Fire Station Info 1-5'!A1"/><Relationship Id="rId5" Type="http://schemas.openxmlformats.org/officeDocument/2006/relationships/hyperlink" Target="#'Auto Aid Worksheet'!A1"/><Relationship Id="rId15" Type="http://schemas.openxmlformats.org/officeDocument/2006/relationships/hyperlink" Target="#'Outside Aid IP'!A1"/><Relationship Id="rId10" Type="http://schemas.openxmlformats.org/officeDocument/2006/relationships/hyperlink" Target="#'City or Town Contact'!A1"/><Relationship Id="rId19" Type="http://schemas.openxmlformats.org/officeDocument/2006/relationships/hyperlink" Target="#'Static Water Point'!A1"/><Relationship Id="rId4" Type="http://schemas.openxmlformats.org/officeDocument/2006/relationships/hyperlink" Target="#'Automatic Response'!A1"/><Relationship Id="rId9" Type="http://schemas.openxmlformats.org/officeDocument/2006/relationships/hyperlink" Target="#'County Contact'!A1"/><Relationship Id="rId14" Type="http://schemas.openxmlformats.org/officeDocument/2006/relationships/hyperlink" Target="#'Governmental Information'!A1"/><Relationship Id="rId22" Type="http://schemas.openxmlformats.org/officeDocument/2006/relationships/hyperlink" Target="#'Communications Info'!A1"/></Relationships>
</file>

<file path=xl/drawings/_rels/drawing15.xml.rels><?xml version="1.0" encoding="UTF-8" standalone="yes"?>
<Relationships xmlns="http://schemas.openxmlformats.org/package/2006/relationships"><Relationship Id="rId8" Type="http://schemas.openxmlformats.org/officeDocument/2006/relationships/hyperlink" Target="#'Fire Station Info 1-5'!A1"/><Relationship Id="rId13" Type="http://schemas.openxmlformats.org/officeDocument/2006/relationships/hyperlink" Target="#'Governmental Information'!A1"/><Relationship Id="rId18" Type="http://schemas.openxmlformats.org/officeDocument/2006/relationships/hyperlink" Target="#'Instructions (3)'!A1"/><Relationship Id="rId3" Type="http://schemas.openxmlformats.org/officeDocument/2006/relationships/hyperlink" Target="#'Task Sheet'!A1"/><Relationship Id="rId21" Type="http://schemas.openxmlformats.org/officeDocument/2006/relationships/hyperlink" Target="#'Alternate Water Supply'!A1"/><Relationship Id="rId7" Type="http://schemas.openxmlformats.org/officeDocument/2006/relationships/hyperlink" Target="#'City or Town Contact'!A1"/><Relationship Id="rId12" Type="http://schemas.openxmlformats.org/officeDocument/2006/relationships/hyperlink" Target="#'Instructions (2)'!A1"/><Relationship Id="rId17" Type="http://schemas.openxmlformats.org/officeDocument/2006/relationships/hyperlink" Target="#'Apparatus Sheet '!A1"/><Relationship Id="rId2" Type="http://schemas.openxmlformats.org/officeDocument/2006/relationships/hyperlink" Target="#'Control Sheet'!A1"/><Relationship Id="rId16" Type="http://schemas.openxmlformats.org/officeDocument/2006/relationships/hyperlink" Target="#'Outside Aid IP'!A1"/><Relationship Id="rId20" Type="http://schemas.openxmlformats.org/officeDocument/2006/relationships/hyperlink" Target="#'Static Water Point'!A1"/><Relationship Id="rId1" Type="http://schemas.openxmlformats.org/officeDocument/2006/relationships/hyperlink" Target="#'Personnel and On Duty Staff Ex'!A1"/><Relationship Id="rId6" Type="http://schemas.openxmlformats.org/officeDocument/2006/relationships/hyperlink" Target="#'County Contact'!A1"/><Relationship Id="rId11" Type="http://schemas.openxmlformats.org/officeDocument/2006/relationships/hyperlink" Target="#'Structure Fire Respones'!A1"/><Relationship Id="rId5" Type="http://schemas.openxmlformats.org/officeDocument/2006/relationships/hyperlink" Target="#'Department Information'!A1"/><Relationship Id="rId15" Type="http://schemas.openxmlformats.org/officeDocument/2006/relationships/hyperlink" Target="#'Auto Aid Worksheet'!A1"/><Relationship Id="rId23" Type="http://schemas.openxmlformats.org/officeDocument/2006/relationships/hyperlink" Target="#'Communications Info'!A1"/><Relationship Id="rId10" Type="http://schemas.openxmlformats.org/officeDocument/2006/relationships/hyperlink" Target="#'Personnel and On Duty Staffing'!A1"/><Relationship Id="rId19" Type="http://schemas.openxmlformats.org/officeDocument/2006/relationships/hyperlink" Target="#'Community Risk Worksheets'!A1"/><Relationship Id="rId4" Type="http://schemas.openxmlformats.org/officeDocument/2006/relationships/hyperlink" Target="#'Personnel Deduction Cal'!A1"/><Relationship Id="rId9" Type="http://schemas.openxmlformats.org/officeDocument/2006/relationships/hyperlink" Target="#'Demographics and Alarms'!A1"/><Relationship Id="rId14" Type="http://schemas.openxmlformats.org/officeDocument/2006/relationships/hyperlink" Target="#'Automatic Response'!A1"/><Relationship Id="rId22" Type="http://schemas.openxmlformats.org/officeDocument/2006/relationships/hyperlink" Target="#'Water System 1'!A1"/></Relationships>
</file>

<file path=xl/drawings/_rels/drawing16.xml.rels><?xml version="1.0" encoding="UTF-8" standalone="yes"?>
<Relationships xmlns="http://schemas.openxmlformats.org/package/2006/relationships"><Relationship Id="rId8" Type="http://schemas.openxmlformats.org/officeDocument/2006/relationships/hyperlink" Target="#'County Contact'!A1"/><Relationship Id="rId13" Type="http://schemas.openxmlformats.org/officeDocument/2006/relationships/hyperlink" Target="#'Instructions (2)'!A1"/><Relationship Id="rId18" Type="http://schemas.openxmlformats.org/officeDocument/2006/relationships/hyperlink" Target="#'Instructions (3)'!A1"/><Relationship Id="rId3" Type="http://schemas.openxmlformats.org/officeDocument/2006/relationships/hyperlink" Target="#'Task Sheet'!A1"/><Relationship Id="rId21" Type="http://schemas.openxmlformats.org/officeDocument/2006/relationships/hyperlink" Target="#'Alternate Water Supply'!A1"/><Relationship Id="rId7" Type="http://schemas.openxmlformats.org/officeDocument/2006/relationships/hyperlink" Target="#'Department Information'!A1"/><Relationship Id="rId12" Type="http://schemas.openxmlformats.org/officeDocument/2006/relationships/hyperlink" Target="#'Personnel and On Duty Staffing'!A1"/><Relationship Id="rId17" Type="http://schemas.openxmlformats.org/officeDocument/2006/relationships/hyperlink" Target="#'Apparatus Sheet '!A1"/><Relationship Id="rId2" Type="http://schemas.openxmlformats.org/officeDocument/2006/relationships/hyperlink" Target="#'Control Sheet'!A1"/><Relationship Id="rId16" Type="http://schemas.openxmlformats.org/officeDocument/2006/relationships/hyperlink" Target="#'Outside Aid IP'!A1"/><Relationship Id="rId20" Type="http://schemas.openxmlformats.org/officeDocument/2006/relationships/hyperlink" Target="#'Static Water Point'!A1"/><Relationship Id="rId1" Type="http://schemas.openxmlformats.org/officeDocument/2006/relationships/hyperlink" Target="#'Structure Fire Respones EXAMPLE'!A1"/><Relationship Id="rId6" Type="http://schemas.openxmlformats.org/officeDocument/2006/relationships/hyperlink" Target="#'Personnel Deduction Cal'!A1"/><Relationship Id="rId11" Type="http://schemas.openxmlformats.org/officeDocument/2006/relationships/hyperlink" Target="#'Demographics and Alarms'!A1"/><Relationship Id="rId5" Type="http://schemas.openxmlformats.org/officeDocument/2006/relationships/hyperlink" Target="#'Automatic Response'!A1"/><Relationship Id="rId15" Type="http://schemas.openxmlformats.org/officeDocument/2006/relationships/hyperlink" Target="#'Auto Aid Worksheet'!A1"/><Relationship Id="rId23" Type="http://schemas.openxmlformats.org/officeDocument/2006/relationships/hyperlink" Target="#'Communications Info'!A1"/><Relationship Id="rId10" Type="http://schemas.openxmlformats.org/officeDocument/2006/relationships/hyperlink" Target="#'Fire Station Info 1-5'!A1"/><Relationship Id="rId19" Type="http://schemas.openxmlformats.org/officeDocument/2006/relationships/hyperlink" Target="#'Community Risk Worksheets'!A1"/><Relationship Id="rId4" Type="http://schemas.openxmlformats.org/officeDocument/2006/relationships/hyperlink" Target="#'Structure Fire Respones'!A1"/><Relationship Id="rId9" Type="http://schemas.openxmlformats.org/officeDocument/2006/relationships/hyperlink" Target="#'City or Town Contact'!A1"/><Relationship Id="rId14" Type="http://schemas.openxmlformats.org/officeDocument/2006/relationships/hyperlink" Target="#'Governmental Information'!A1"/><Relationship Id="rId22" Type="http://schemas.openxmlformats.org/officeDocument/2006/relationships/hyperlink" Target="#'Water System 1'!A1"/></Relationships>
</file>

<file path=xl/drawings/_rels/drawing17.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18.xml.rels><?xml version="1.0" encoding="UTF-8" standalone="yes"?>
<Relationships xmlns="http://schemas.openxmlformats.org/package/2006/relationships"><Relationship Id="rId8" Type="http://schemas.openxmlformats.org/officeDocument/2006/relationships/hyperlink" Target="#'County Contact'!A1"/><Relationship Id="rId13" Type="http://schemas.openxmlformats.org/officeDocument/2006/relationships/hyperlink" Target="#'Structure Fire Respones'!A1"/><Relationship Id="rId18" Type="http://schemas.openxmlformats.org/officeDocument/2006/relationships/hyperlink" Target="#'Apparatus Sheet '!A1"/><Relationship Id="rId3" Type="http://schemas.openxmlformats.org/officeDocument/2006/relationships/hyperlink" Target="#'Automatic Response EXAMPLE'!A1"/><Relationship Id="rId21" Type="http://schemas.openxmlformats.org/officeDocument/2006/relationships/hyperlink" Target="#'Static Water Point'!A1"/><Relationship Id="rId7" Type="http://schemas.openxmlformats.org/officeDocument/2006/relationships/hyperlink" Target="#'Department Information'!A1"/><Relationship Id="rId12" Type="http://schemas.openxmlformats.org/officeDocument/2006/relationships/hyperlink" Target="#'Personnel and On Duty Staffing'!A1"/><Relationship Id="rId17" Type="http://schemas.openxmlformats.org/officeDocument/2006/relationships/hyperlink" Target="#'Outside Aid IP'!A1"/><Relationship Id="rId2" Type="http://schemas.openxmlformats.org/officeDocument/2006/relationships/hyperlink" Target="#'Automatic Response (2)'!A1"/><Relationship Id="rId16" Type="http://schemas.openxmlformats.org/officeDocument/2006/relationships/hyperlink" Target="#'Automatic Response'!A1"/><Relationship Id="rId20" Type="http://schemas.openxmlformats.org/officeDocument/2006/relationships/hyperlink" Target="#'Community Risk Worksheets'!A1"/><Relationship Id="rId1" Type="http://schemas.openxmlformats.org/officeDocument/2006/relationships/hyperlink" Target="#'Auto Aid Worksheet'!A1"/><Relationship Id="rId6" Type="http://schemas.openxmlformats.org/officeDocument/2006/relationships/hyperlink" Target="#'Personnel Deduction Cal'!A1"/><Relationship Id="rId11" Type="http://schemas.openxmlformats.org/officeDocument/2006/relationships/hyperlink" Target="#'Demographics and Alarms'!A1"/><Relationship Id="rId24" Type="http://schemas.openxmlformats.org/officeDocument/2006/relationships/hyperlink" Target="#'Communications Info'!A1"/><Relationship Id="rId5" Type="http://schemas.openxmlformats.org/officeDocument/2006/relationships/hyperlink" Target="#'Task Sheet'!A1"/><Relationship Id="rId15" Type="http://schemas.openxmlformats.org/officeDocument/2006/relationships/hyperlink" Target="#'Governmental Information'!A1"/><Relationship Id="rId23" Type="http://schemas.openxmlformats.org/officeDocument/2006/relationships/hyperlink" Target="#'Water System 1'!A1"/><Relationship Id="rId10" Type="http://schemas.openxmlformats.org/officeDocument/2006/relationships/hyperlink" Target="#'Fire Station Info 1-5'!A1"/><Relationship Id="rId19" Type="http://schemas.openxmlformats.org/officeDocument/2006/relationships/hyperlink" Target="#'Instructions (3)'!A1"/><Relationship Id="rId4" Type="http://schemas.openxmlformats.org/officeDocument/2006/relationships/hyperlink" Target="#'Control Sheet'!A1"/><Relationship Id="rId9" Type="http://schemas.openxmlformats.org/officeDocument/2006/relationships/hyperlink" Target="#'City or Town Contact'!A1"/><Relationship Id="rId14" Type="http://schemas.openxmlformats.org/officeDocument/2006/relationships/hyperlink" Target="#'Instructions (2)'!A1"/><Relationship Id="rId22" Type="http://schemas.openxmlformats.org/officeDocument/2006/relationships/hyperlink" Target="#'Alternate Water Supply'!A1"/></Relationships>
</file>

<file path=xl/drawings/_rels/drawing19.xml.rels><?xml version="1.0" encoding="UTF-8" standalone="yes"?>
<Relationships xmlns="http://schemas.openxmlformats.org/package/2006/relationships"><Relationship Id="rId3" Type="http://schemas.openxmlformats.org/officeDocument/2006/relationships/hyperlink" Target="#'Personnel Deduction Cal'!A1"/><Relationship Id="rId2" Type="http://schemas.openxmlformats.org/officeDocument/2006/relationships/hyperlink" Target="#'Auto Aid Worksheet'!A1"/><Relationship Id="rId1" Type="http://schemas.openxmlformats.org/officeDocument/2006/relationships/hyperlink" Target="#'Automatic Response'!A1"/></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21.xml.rels><?xml version="1.0" encoding="UTF-8" standalone="yes"?>
<Relationships xmlns="http://schemas.openxmlformats.org/package/2006/relationships"><Relationship Id="rId1" Type="http://schemas.openxmlformats.org/officeDocument/2006/relationships/hyperlink" Target="#'Auto Aid Worksheet'!A1"/></Relationships>
</file>

<file path=xl/drawings/_rels/drawing22.xml.rels><?xml version="1.0" encoding="UTF-8" standalone="yes"?>
<Relationships xmlns="http://schemas.openxmlformats.org/package/2006/relationships"><Relationship Id="rId3" Type="http://schemas.openxmlformats.org/officeDocument/2006/relationships/hyperlink" Target="#'Automatic Response'!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Task Sheet'!A1"/><Relationship Id="rId5" Type="http://schemas.openxmlformats.org/officeDocument/2006/relationships/hyperlink" Target="#'Control Sheet'!A1"/><Relationship Id="rId4" Type="http://schemas.openxmlformats.org/officeDocument/2006/relationships/hyperlink" Target="#'Auto Aid Worksheet'!A1"/></Relationships>
</file>

<file path=xl/drawings/_rels/drawing23.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2)'!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2)'!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24.xml.rels><?xml version="1.0" encoding="UTF-8" standalone="yes"?>
<Relationships xmlns="http://schemas.openxmlformats.org/package/2006/relationships"><Relationship Id="rId1" Type="http://schemas.openxmlformats.org/officeDocument/2006/relationships/hyperlink" Target="#'Auto Aid Worksheet (2)'!A1"/></Relationships>
</file>

<file path=xl/drawings/_rels/drawing25.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2)'!A1"/><Relationship Id="rId4" Type="http://schemas.openxmlformats.org/officeDocument/2006/relationships/hyperlink" Target="#'Auto Aid Worksheet'!A1"/></Relationships>
</file>

<file path=xl/drawings/_rels/drawing26.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3)'!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3)'!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27.xml.rels><?xml version="1.0" encoding="UTF-8" standalone="yes"?>
<Relationships xmlns="http://schemas.openxmlformats.org/package/2006/relationships"><Relationship Id="rId1" Type="http://schemas.openxmlformats.org/officeDocument/2006/relationships/hyperlink" Target="#'Auto Aid Worksheet (3)'!A1"/></Relationships>
</file>

<file path=xl/drawings/_rels/drawing28.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3)'!A1"/><Relationship Id="rId4" Type="http://schemas.openxmlformats.org/officeDocument/2006/relationships/hyperlink" Target="#'Auto Aid Worksheet'!A1"/></Relationships>
</file>

<file path=xl/drawings/_rels/drawing29.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4)'!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4)'!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3.xml.rels><?xml version="1.0" encoding="UTF-8" standalone="yes"?>
<Relationships xmlns="http://schemas.openxmlformats.org/package/2006/relationships"><Relationship Id="rId8" Type="http://schemas.openxmlformats.org/officeDocument/2006/relationships/hyperlink" Target="#'Automatic Response'!A1"/><Relationship Id="rId13" Type="http://schemas.openxmlformats.org/officeDocument/2006/relationships/hyperlink" Target="#'Task Sheet'!A1"/><Relationship Id="rId18" Type="http://schemas.openxmlformats.org/officeDocument/2006/relationships/hyperlink" Target="#'Community Risk Worksheets'!A1"/><Relationship Id="rId3" Type="http://schemas.openxmlformats.org/officeDocument/2006/relationships/hyperlink" Target="#'City or Town Contact'!A1"/><Relationship Id="rId21" Type="http://schemas.openxmlformats.org/officeDocument/2006/relationships/hyperlink" Target="#'Static Water Point'!A1"/><Relationship Id="rId7" Type="http://schemas.openxmlformats.org/officeDocument/2006/relationships/hyperlink" Target="#'Structure Fire Respones'!A1"/><Relationship Id="rId12" Type="http://schemas.openxmlformats.org/officeDocument/2006/relationships/hyperlink" Target="#'Fire Station Info 1-5'!A1"/><Relationship Id="rId17" Type="http://schemas.openxmlformats.org/officeDocument/2006/relationships/hyperlink" Target="#'Instructions (2)'!A1"/><Relationship Id="rId2" Type="http://schemas.openxmlformats.org/officeDocument/2006/relationships/hyperlink" Target="#'County Contact'!A1"/><Relationship Id="rId16" Type="http://schemas.openxmlformats.org/officeDocument/2006/relationships/hyperlink" Target="#'Apparatus Sheet '!A1"/><Relationship Id="rId20" Type="http://schemas.openxmlformats.org/officeDocument/2006/relationships/hyperlink" Target="#'Equipment List'!A1"/><Relationship Id="rId1" Type="http://schemas.openxmlformats.org/officeDocument/2006/relationships/hyperlink" Target="#'Department Information'!A1"/><Relationship Id="rId6" Type="http://schemas.openxmlformats.org/officeDocument/2006/relationships/hyperlink" Target="#'Personnel and On Duty Staffing'!A1"/><Relationship Id="rId11" Type="http://schemas.openxmlformats.org/officeDocument/2006/relationships/hyperlink" Target="#'Documents to Review'!A1"/><Relationship Id="rId24" Type="http://schemas.openxmlformats.org/officeDocument/2006/relationships/hyperlink" Target="#'Alternate Water Supply'!A1"/><Relationship Id="rId5" Type="http://schemas.openxmlformats.org/officeDocument/2006/relationships/hyperlink" Target="#'Demographics and Alarms'!A1"/><Relationship Id="rId15" Type="http://schemas.openxmlformats.org/officeDocument/2006/relationships/hyperlink" Target="#'Auto Aid Worksheet'!A1"/><Relationship Id="rId23" Type="http://schemas.openxmlformats.org/officeDocument/2006/relationships/image" Target="../media/image2.png"/><Relationship Id="rId10" Type="http://schemas.openxmlformats.org/officeDocument/2006/relationships/hyperlink" Target="#'Water System 1'!A1"/><Relationship Id="rId19" Type="http://schemas.openxmlformats.org/officeDocument/2006/relationships/hyperlink" Target="#'Instructions (3)'!A1"/><Relationship Id="rId4" Type="http://schemas.openxmlformats.org/officeDocument/2006/relationships/hyperlink" Target="#'Communications Info'!A1"/><Relationship Id="rId9" Type="http://schemas.openxmlformats.org/officeDocument/2006/relationships/hyperlink" Target="#'Outside Aid IP'!A1"/><Relationship Id="rId14" Type="http://schemas.openxmlformats.org/officeDocument/2006/relationships/hyperlink" Target="#Instructions!A1"/><Relationship Id="rId22" Type="http://schemas.openxmlformats.org/officeDocument/2006/relationships/hyperlink" Target="#'Governmental Information'!A1"/></Relationships>
</file>

<file path=xl/drawings/_rels/drawing30.xml.rels><?xml version="1.0" encoding="UTF-8" standalone="yes"?>
<Relationships xmlns="http://schemas.openxmlformats.org/package/2006/relationships"><Relationship Id="rId1" Type="http://schemas.openxmlformats.org/officeDocument/2006/relationships/hyperlink" Target="#'Auto Aid Worksheet (4)'!A1"/></Relationships>
</file>

<file path=xl/drawings/_rels/drawing31.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4)'!A1"/><Relationship Id="rId4" Type="http://schemas.openxmlformats.org/officeDocument/2006/relationships/hyperlink" Target="#'Auto Aid Worksheet'!A1"/></Relationships>
</file>

<file path=xl/drawings/_rels/drawing32.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5)'!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5)'!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33.xml.rels><?xml version="1.0" encoding="UTF-8" standalone="yes"?>
<Relationships xmlns="http://schemas.openxmlformats.org/package/2006/relationships"><Relationship Id="rId1" Type="http://schemas.openxmlformats.org/officeDocument/2006/relationships/hyperlink" Target="#'Auto Aid Worksheet (5)'!A1"/></Relationships>
</file>

<file path=xl/drawings/_rels/drawing34.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5)'!A1"/><Relationship Id="rId4" Type="http://schemas.openxmlformats.org/officeDocument/2006/relationships/hyperlink" Target="#'Auto Aid Worksheet'!A1"/></Relationships>
</file>

<file path=xl/drawings/_rels/drawing35.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6)'!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6)'!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36.xml.rels><?xml version="1.0" encoding="UTF-8" standalone="yes"?>
<Relationships xmlns="http://schemas.openxmlformats.org/package/2006/relationships"><Relationship Id="rId1" Type="http://schemas.openxmlformats.org/officeDocument/2006/relationships/hyperlink" Target="#'Auto Aid Worksheet (6)'!A1"/></Relationships>
</file>

<file path=xl/drawings/_rels/drawing37.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6)'!A1"/><Relationship Id="rId4" Type="http://schemas.openxmlformats.org/officeDocument/2006/relationships/hyperlink" Target="#'Auto Aid Worksheet'!A1"/></Relationships>
</file>

<file path=xl/drawings/_rels/drawing38.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7)'!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7)'!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39.xml.rels><?xml version="1.0" encoding="UTF-8" standalone="yes"?>
<Relationships xmlns="http://schemas.openxmlformats.org/package/2006/relationships"><Relationship Id="rId1" Type="http://schemas.openxmlformats.org/officeDocument/2006/relationships/hyperlink" Target="#'Auto Aid Worksheet (7)'!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hyperlink" Target="https://www.youtube.com/watch?v=qmKuQT6U960" TargetMode="External"/><Relationship Id="rId2" Type="http://schemas.openxmlformats.org/officeDocument/2006/relationships/hyperlink" Target="#'Documents to Review'!A1"/><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7)'!A1"/><Relationship Id="rId4" Type="http://schemas.openxmlformats.org/officeDocument/2006/relationships/hyperlink" Target="#'Auto Aid Worksheet'!A1"/></Relationships>
</file>

<file path=xl/drawings/_rels/drawing41.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8)'!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8)'!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42.xml.rels><?xml version="1.0" encoding="UTF-8" standalone="yes"?>
<Relationships xmlns="http://schemas.openxmlformats.org/package/2006/relationships"><Relationship Id="rId1" Type="http://schemas.openxmlformats.org/officeDocument/2006/relationships/hyperlink" Target="#'Auto Aid Worksheet (8)'!A1"/></Relationships>
</file>

<file path=xl/drawings/_rels/drawing43.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8)'!A1"/><Relationship Id="rId4" Type="http://schemas.openxmlformats.org/officeDocument/2006/relationships/hyperlink" Target="#'Auto Aid Worksheet'!A1"/></Relationships>
</file>

<file path=xl/drawings/_rels/drawing44.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9)'!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9)'!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45.xml.rels><?xml version="1.0" encoding="UTF-8" standalone="yes"?>
<Relationships xmlns="http://schemas.openxmlformats.org/package/2006/relationships"><Relationship Id="rId1" Type="http://schemas.openxmlformats.org/officeDocument/2006/relationships/hyperlink" Target="#'Auto Aid Worksheet (9)'!A1"/></Relationships>
</file>

<file path=xl/drawings/_rels/drawing46.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9)'!A1"/><Relationship Id="rId4" Type="http://schemas.openxmlformats.org/officeDocument/2006/relationships/hyperlink" Target="#'Auto Aid Worksheet'!A1"/></Relationships>
</file>

<file path=xl/drawings/_rels/drawing47.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10)'!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10)'!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48.xml.rels><?xml version="1.0" encoding="UTF-8" standalone="yes"?>
<Relationships xmlns="http://schemas.openxmlformats.org/package/2006/relationships"><Relationship Id="rId1" Type="http://schemas.openxmlformats.org/officeDocument/2006/relationships/hyperlink" Target="#'Auto Aid Worksheet (10)'!A1"/></Relationships>
</file>

<file path=xl/drawings/_rels/drawing49.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10)'!A1"/><Relationship Id="rId4" Type="http://schemas.openxmlformats.org/officeDocument/2006/relationships/hyperlink" Target="#'Auto Aid Worksheet'!A1"/></Relationships>
</file>

<file path=xl/drawings/_rels/drawing5.xml.rels><?xml version="1.0" encoding="UTF-8" standalone="yes"?>
<Relationships xmlns="http://schemas.openxmlformats.org/package/2006/relationships"><Relationship Id="rId1" Type="http://schemas.openxmlformats.org/officeDocument/2006/relationships/hyperlink" Target="#'Control Sheet'!A1"/></Relationships>
</file>

<file path=xl/drawings/_rels/drawing50.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11)'!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11)'!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51.xml.rels><?xml version="1.0" encoding="UTF-8" standalone="yes"?>
<Relationships xmlns="http://schemas.openxmlformats.org/package/2006/relationships"><Relationship Id="rId1" Type="http://schemas.openxmlformats.org/officeDocument/2006/relationships/hyperlink" Target="#'Auto Aid Worksheet (11)'!A1"/></Relationships>
</file>

<file path=xl/drawings/_rels/drawing52.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11)'!A1"/><Relationship Id="rId4" Type="http://schemas.openxmlformats.org/officeDocument/2006/relationships/hyperlink" Target="#'Auto Aid Worksheet'!A1"/></Relationships>
</file>

<file path=xl/drawings/_rels/drawing53.xml.rels><?xml version="1.0" encoding="UTF-8" standalone="yes"?>
<Relationships xmlns="http://schemas.openxmlformats.org/package/2006/relationships"><Relationship Id="rId8" Type="http://schemas.openxmlformats.org/officeDocument/2006/relationships/hyperlink" Target="#'Auto Aid Worksheet'!A1"/><Relationship Id="rId13" Type="http://schemas.openxmlformats.org/officeDocument/2006/relationships/hyperlink" Target="#'Auto Aid Worksheet (6)'!A1"/><Relationship Id="rId3" Type="http://schemas.openxmlformats.org/officeDocument/2006/relationships/hyperlink" Target="#'Automatic Response'!A1"/><Relationship Id="rId7" Type="http://schemas.openxmlformats.org/officeDocument/2006/relationships/hyperlink" Target="#'Auto Aid Worksheet (12)'!A1"/><Relationship Id="rId12" Type="http://schemas.openxmlformats.org/officeDocument/2006/relationships/hyperlink" Target="#'Auto Aid Worksheet (5)'!A1"/><Relationship Id="rId17" Type="http://schemas.openxmlformats.org/officeDocument/2006/relationships/hyperlink" Target="#'Auto Aid Worksheet (10)'!A1"/><Relationship Id="rId2" Type="http://schemas.openxmlformats.org/officeDocument/2006/relationships/hyperlink" Target="#'Task Sheet'!A1"/><Relationship Id="rId16" Type="http://schemas.openxmlformats.org/officeDocument/2006/relationships/hyperlink" Target="#'Auto Aid Worksheet (9)'!A1"/><Relationship Id="rId1" Type="http://schemas.openxmlformats.org/officeDocument/2006/relationships/hyperlink" Target="#'Control Sheet'!A1"/><Relationship Id="rId6" Type="http://schemas.openxmlformats.org/officeDocument/2006/relationships/hyperlink" Target="#'Auto Aid Worksheet (11)'!A1"/><Relationship Id="rId11" Type="http://schemas.openxmlformats.org/officeDocument/2006/relationships/hyperlink" Target="#'Auto Aid Worksheet (4)'!A1"/><Relationship Id="rId5" Type="http://schemas.openxmlformats.org/officeDocument/2006/relationships/hyperlink" Target="#'AA Staffing  (12)'!A1"/><Relationship Id="rId15" Type="http://schemas.openxmlformats.org/officeDocument/2006/relationships/hyperlink" Target="#'Auto Aid Worksheet (8)'!A1"/><Relationship Id="rId10" Type="http://schemas.openxmlformats.org/officeDocument/2006/relationships/hyperlink" Target="#'Auto Aid Worksheet (3)'!A1"/><Relationship Id="rId4" Type="http://schemas.openxmlformats.org/officeDocument/2006/relationships/hyperlink" Target="#'AA Calcultor  (12)'!A1"/><Relationship Id="rId9" Type="http://schemas.openxmlformats.org/officeDocument/2006/relationships/hyperlink" Target="#'Auto Aid Worksheet (2)'!A1"/><Relationship Id="rId14" Type="http://schemas.openxmlformats.org/officeDocument/2006/relationships/hyperlink" Target="#'Auto Aid Worksheet (7)'!A1"/></Relationships>
</file>

<file path=xl/drawings/_rels/drawing54.xml.rels><?xml version="1.0" encoding="UTF-8" standalone="yes"?>
<Relationships xmlns="http://schemas.openxmlformats.org/package/2006/relationships"><Relationship Id="rId1" Type="http://schemas.openxmlformats.org/officeDocument/2006/relationships/hyperlink" Target="#'Auto Aid Worksheet (12)'!A1"/></Relationships>
</file>

<file path=xl/drawings/_rels/drawing55.xml.rels><?xml version="1.0" encoding="UTF-8" standalone="yes"?>
<Relationships xmlns="http://schemas.openxmlformats.org/package/2006/relationships"><Relationship Id="rId3" Type="http://schemas.openxmlformats.org/officeDocument/2006/relationships/hyperlink" Target="#'Automatic Response'!A1"/><Relationship Id="rId7" Type="http://schemas.openxmlformats.org/officeDocument/2006/relationships/hyperlink" Target="#'Task Sheet'!A1"/><Relationship Id="rId2" Type="http://schemas.openxmlformats.org/officeDocument/2006/relationships/hyperlink" Target="#'Structure Fire Respones'!A1"/><Relationship Id="rId1" Type="http://schemas.openxmlformats.org/officeDocument/2006/relationships/hyperlink" Target="#'Personnel and On Duty Staffing'!A1"/><Relationship Id="rId6" Type="http://schemas.openxmlformats.org/officeDocument/2006/relationships/hyperlink" Target="#'Control Sheet'!A1"/><Relationship Id="rId5" Type="http://schemas.openxmlformats.org/officeDocument/2006/relationships/hyperlink" Target="#'Auto Aid Worksheet (12)'!A1"/><Relationship Id="rId4" Type="http://schemas.openxmlformats.org/officeDocument/2006/relationships/hyperlink" Target="#'Auto Aid Worksheet'!A1"/></Relationships>
</file>

<file path=xl/drawings/_rels/drawing56.xml.rels><?xml version="1.0" encoding="UTF-8" standalone="yes"?>
<Relationships xmlns="http://schemas.openxmlformats.org/package/2006/relationships"><Relationship Id="rId8" Type="http://schemas.openxmlformats.org/officeDocument/2006/relationships/hyperlink" Target="#'Task Sheet'!A1"/><Relationship Id="rId13" Type="http://schemas.openxmlformats.org/officeDocument/2006/relationships/hyperlink" Target="#'Demographics and Alarms'!A1"/><Relationship Id="rId18" Type="http://schemas.openxmlformats.org/officeDocument/2006/relationships/hyperlink" Target="#'Automatic Response'!A1"/><Relationship Id="rId26" Type="http://schemas.openxmlformats.org/officeDocument/2006/relationships/hyperlink" Target="#'Communications Info'!A1"/><Relationship Id="rId3" Type="http://schemas.openxmlformats.org/officeDocument/2006/relationships/hyperlink" Target="#'Water System 3'!T3"/><Relationship Id="rId21" Type="http://schemas.openxmlformats.org/officeDocument/2006/relationships/hyperlink" Target="#'Apparatus Sheet '!A1"/><Relationship Id="rId7" Type="http://schemas.openxmlformats.org/officeDocument/2006/relationships/hyperlink" Target="#'Control Sheet'!A1"/><Relationship Id="rId12" Type="http://schemas.openxmlformats.org/officeDocument/2006/relationships/hyperlink" Target="#'Fire Station Info 1-5'!A1"/><Relationship Id="rId17" Type="http://schemas.openxmlformats.org/officeDocument/2006/relationships/hyperlink" Target="#'Governmental Information'!A1"/><Relationship Id="rId25" Type="http://schemas.openxmlformats.org/officeDocument/2006/relationships/hyperlink" Target="#'Water System 1'!A1"/><Relationship Id="rId2" Type="http://schemas.openxmlformats.org/officeDocument/2006/relationships/hyperlink" Target="#'Water System 2'!T3"/><Relationship Id="rId16" Type="http://schemas.openxmlformats.org/officeDocument/2006/relationships/hyperlink" Target="#'Instructions (2)'!A1"/><Relationship Id="rId20" Type="http://schemas.openxmlformats.org/officeDocument/2006/relationships/hyperlink" Target="#'Outside Aid IP'!A1"/><Relationship Id="rId1" Type="http://schemas.openxmlformats.org/officeDocument/2006/relationships/hyperlink" Target="#'Water System 1'!T3"/><Relationship Id="rId6" Type="http://schemas.openxmlformats.org/officeDocument/2006/relationships/hyperlink" Target="#'Static Water Point'!A1"/><Relationship Id="rId11" Type="http://schemas.openxmlformats.org/officeDocument/2006/relationships/hyperlink" Target="#'City or Town Contact'!A1"/><Relationship Id="rId24" Type="http://schemas.openxmlformats.org/officeDocument/2006/relationships/hyperlink" Target="#'Alternate Water Supply'!A1"/><Relationship Id="rId5" Type="http://schemas.openxmlformats.org/officeDocument/2006/relationships/hyperlink" Target="#'Water System 5'!T3"/><Relationship Id="rId15" Type="http://schemas.openxmlformats.org/officeDocument/2006/relationships/hyperlink" Target="#'Structure Fire Respones'!A1"/><Relationship Id="rId23" Type="http://schemas.openxmlformats.org/officeDocument/2006/relationships/hyperlink" Target="#'Community Risk Worksheets'!A1"/><Relationship Id="rId10" Type="http://schemas.openxmlformats.org/officeDocument/2006/relationships/hyperlink" Target="#'County Contact'!A1"/><Relationship Id="rId19" Type="http://schemas.openxmlformats.org/officeDocument/2006/relationships/hyperlink" Target="#'Auto Aid Worksheet'!A1"/><Relationship Id="rId4" Type="http://schemas.openxmlformats.org/officeDocument/2006/relationships/hyperlink" Target="#'Water System 4'!T3"/><Relationship Id="rId9" Type="http://schemas.openxmlformats.org/officeDocument/2006/relationships/hyperlink" Target="#'Department Information'!A1"/><Relationship Id="rId14" Type="http://schemas.openxmlformats.org/officeDocument/2006/relationships/hyperlink" Target="#'Personnel and On Duty Staffing'!A1"/><Relationship Id="rId22" Type="http://schemas.openxmlformats.org/officeDocument/2006/relationships/hyperlink" Target="#'Instructions (3)'!A1"/></Relationships>
</file>

<file path=xl/drawings/_rels/drawing57.xml.rels><?xml version="1.0" encoding="UTF-8" standalone="yes"?>
<Relationships xmlns="http://schemas.openxmlformats.org/package/2006/relationships"><Relationship Id="rId8" Type="http://schemas.openxmlformats.org/officeDocument/2006/relationships/hyperlink" Target="#'Task Sheet'!A1"/><Relationship Id="rId13" Type="http://schemas.openxmlformats.org/officeDocument/2006/relationships/hyperlink" Target="#'Demographics and Alarms'!A1"/><Relationship Id="rId18" Type="http://schemas.openxmlformats.org/officeDocument/2006/relationships/hyperlink" Target="#'Automatic Response'!A1"/><Relationship Id="rId26" Type="http://schemas.openxmlformats.org/officeDocument/2006/relationships/hyperlink" Target="#'Communications Info'!A1"/><Relationship Id="rId3" Type="http://schemas.openxmlformats.org/officeDocument/2006/relationships/hyperlink" Target="#'Water System 3'!T3"/><Relationship Id="rId21" Type="http://schemas.openxmlformats.org/officeDocument/2006/relationships/hyperlink" Target="#'Apparatus Sheet '!A1"/><Relationship Id="rId7" Type="http://schemas.openxmlformats.org/officeDocument/2006/relationships/hyperlink" Target="#'Control Sheet'!A1"/><Relationship Id="rId12" Type="http://schemas.openxmlformats.org/officeDocument/2006/relationships/hyperlink" Target="#'Fire Station Info 1-5'!A1"/><Relationship Id="rId17" Type="http://schemas.openxmlformats.org/officeDocument/2006/relationships/hyperlink" Target="#'Governmental Information'!A1"/><Relationship Id="rId25" Type="http://schemas.openxmlformats.org/officeDocument/2006/relationships/hyperlink" Target="#'Water System 1'!A1"/><Relationship Id="rId2" Type="http://schemas.openxmlformats.org/officeDocument/2006/relationships/hyperlink" Target="#'Water System 2'!T3"/><Relationship Id="rId16" Type="http://schemas.openxmlformats.org/officeDocument/2006/relationships/hyperlink" Target="#'Instructions (2)'!A1"/><Relationship Id="rId20" Type="http://schemas.openxmlformats.org/officeDocument/2006/relationships/hyperlink" Target="#'Outside Aid IP'!A1"/><Relationship Id="rId1" Type="http://schemas.openxmlformats.org/officeDocument/2006/relationships/hyperlink" Target="#'Water System 1'!T3"/><Relationship Id="rId6" Type="http://schemas.openxmlformats.org/officeDocument/2006/relationships/hyperlink" Target="#'Static Water Point'!A1"/><Relationship Id="rId11" Type="http://schemas.openxmlformats.org/officeDocument/2006/relationships/hyperlink" Target="#'City or Town Contact'!A1"/><Relationship Id="rId24" Type="http://schemas.openxmlformats.org/officeDocument/2006/relationships/hyperlink" Target="#'Alternate Water Supply'!A1"/><Relationship Id="rId5" Type="http://schemas.openxmlformats.org/officeDocument/2006/relationships/hyperlink" Target="#'Water System 5'!T3"/><Relationship Id="rId15" Type="http://schemas.openxmlformats.org/officeDocument/2006/relationships/hyperlink" Target="#'Structure Fire Respones'!A1"/><Relationship Id="rId23" Type="http://schemas.openxmlformats.org/officeDocument/2006/relationships/hyperlink" Target="#'Community Risk Worksheets'!A1"/><Relationship Id="rId10" Type="http://schemas.openxmlformats.org/officeDocument/2006/relationships/hyperlink" Target="#'County Contact'!A1"/><Relationship Id="rId19" Type="http://schemas.openxmlformats.org/officeDocument/2006/relationships/hyperlink" Target="#'Auto Aid Worksheet'!A1"/><Relationship Id="rId4" Type="http://schemas.openxmlformats.org/officeDocument/2006/relationships/hyperlink" Target="#'Water System 4'!T3"/><Relationship Id="rId9" Type="http://schemas.openxmlformats.org/officeDocument/2006/relationships/hyperlink" Target="#'Department Information'!A1"/><Relationship Id="rId14" Type="http://schemas.openxmlformats.org/officeDocument/2006/relationships/hyperlink" Target="#'Personnel and On Duty Staffing'!A1"/><Relationship Id="rId22" Type="http://schemas.openxmlformats.org/officeDocument/2006/relationships/hyperlink" Target="#'Instructions (3)'!A1"/></Relationships>
</file>

<file path=xl/drawings/_rels/drawing58.xml.rels><?xml version="1.0" encoding="UTF-8" standalone="yes"?>
<Relationships xmlns="http://schemas.openxmlformats.org/package/2006/relationships"><Relationship Id="rId8" Type="http://schemas.openxmlformats.org/officeDocument/2006/relationships/hyperlink" Target="#'Task Sheet'!A1"/><Relationship Id="rId13" Type="http://schemas.openxmlformats.org/officeDocument/2006/relationships/hyperlink" Target="#'Demographics and Alarms'!A1"/><Relationship Id="rId18" Type="http://schemas.openxmlformats.org/officeDocument/2006/relationships/hyperlink" Target="#'Automatic Response'!A1"/><Relationship Id="rId26" Type="http://schemas.openxmlformats.org/officeDocument/2006/relationships/hyperlink" Target="#'Communications Info'!A1"/><Relationship Id="rId3" Type="http://schemas.openxmlformats.org/officeDocument/2006/relationships/hyperlink" Target="#'Water System 3'!T3"/><Relationship Id="rId21" Type="http://schemas.openxmlformats.org/officeDocument/2006/relationships/hyperlink" Target="#'Apparatus Sheet '!A1"/><Relationship Id="rId7" Type="http://schemas.openxmlformats.org/officeDocument/2006/relationships/hyperlink" Target="#'Control Sheet'!A1"/><Relationship Id="rId12" Type="http://schemas.openxmlformats.org/officeDocument/2006/relationships/hyperlink" Target="#'Fire Station Info 1-5'!A1"/><Relationship Id="rId17" Type="http://schemas.openxmlformats.org/officeDocument/2006/relationships/hyperlink" Target="#'Governmental Information'!A1"/><Relationship Id="rId25" Type="http://schemas.openxmlformats.org/officeDocument/2006/relationships/hyperlink" Target="#'Water System 1'!A1"/><Relationship Id="rId2" Type="http://schemas.openxmlformats.org/officeDocument/2006/relationships/hyperlink" Target="#'Water System 2'!T3"/><Relationship Id="rId16" Type="http://schemas.openxmlformats.org/officeDocument/2006/relationships/hyperlink" Target="#'Instructions (2)'!A1"/><Relationship Id="rId20" Type="http://schemas.openxmlformats.org/officeDocument/2006/relationships/hyperlink" Target="#'Outside Aid IP'!A1"/><Relationship Id="rId1" Type="http://schemas.openxmlformats.org/officeDocument/2006/relationships/hyperlink" Target="#'Water System 1'!T3"/><Relationship Id="rId6" Type="http://schemas.openxmlformats.org/officeDocument/2006/relationships/hyperlink" Target="#'Static Water Point'!A1"/><Relationship Id="rId11" Type="http://schemas.openxmlformats.org/officeDocument/2006/relationships/hyperlink" Target="#'City or Town Contact'!A1"/><Relationship Id="rId24" Type="http://schemas.openxmlformats.org/officeDocument/2006/relationships/hyperlink" Target="#'Alternate Water Supply'!A1"/><Relationship Id="rId5" Type="http://schemas.openxmlformats.org/officeDocument/2006/relationships/hyperlink" Target="#'Water System 5'!T3"/><Relationship Id="rId15" Type="http://schemas.openxmlformats.org/officeDocument/2006/relationships/hyperlink" Target="#'Structure Fire Respones'!A1"/><Relationship Id="rId23" Type="http://schemas.openxmlformats.org/officeDocument/2006/relationships/hyperlink" Target="#'Community Risk Worksheets'!A1"/><Relationship Id="rId10" Type="http://schemas.openxmlformats.org/officeDocument/2006/relationships/hyperlink" Target="#'County Contact'!A1"/><Relationship Id="rId19" Type="http://schemas.openxmlformats.org/officeDocument/2006/relationships/hyperlink" Target="#'Auto Aid Worksheet'!A1"/><Relationship Id="rId4" Type="http://schemas.openxmlformats.org/officeDocument/2006/relationships/hyperlink" Target="#'Water System 4'!T3"/><Relationship Id="rId9" Type="http://schemas.openxmlformats.org/officeDocument/2006/relationships/hyperlink" Target="#'Department Information'!A1"/><Relationship Id="rId14" Type="http://schemas.openxmlformats.org/officeDocument/2006/relationships/hyperlink" Target="#'Personnel and On Duty Staffing'!A1"/><Relationship Id="rId22" Type="http://schemas.openxmlformats.org/officeDocument/2006/relationships/hyperlink" Target="#'Instructions (3)'!A1"/></Relationships>
</file>

<file path=xl/drawings/_rels/drawing59.xml.rels><?xml version="1.0" encoding="UTF-8" standalone="yes"?>
<Relationships xmlns="http://schemas.openxmlformats.org/package/2006/relationships"><Relationship Id="rId8" Type="http://schemas.openxmlformats.org/officeDocument/2006/relationships/hyperlink" Target="#'Task Sheet'!A1"/><Relationship Id="rId13" Type="http://schemas.openxmlformats.org/officeDocument/2006/relationships/hyperlink" Target="#'Demographics and Alarms'!A1"/><Relationship Id="rId18" Type="http://schemas.openxmlformats.org/officeDocument/2006/relationships/hyperlink" Target="#'Automatic Response'!A1"/><Relationship Id="rId26" Type="http://schemas.openxmlformats.org/officeDocument/2006/relationships/hyperlink" Target="#'Communications Info'!A1"/><Relationship Id="rId3" Type="http://schemas.openxmlformats.org/officeDocument/2006/relationships/hyperlink" Target="#'Water System 3'!T3"/><Relationship Id="rId21" Type="http://schemas.openxmlformats.org/officeDocument/2006/relationships/hyperlink" Target="#'Apparatus Sheet '!A1"/><Relationship Id="rId7" Type="http://schemas.openxmlformats.org/officeDocument/2006/relationships/hyperlink" Target="#'Control Sheet'!A1"/><Relationship Id="rId12" Type="http://schemas.openxmlformats.org/officeDocument/2006/relationships/hyperlink" Target="#'Fire Station Info 1-5'!A1"/><Relationship Id="rId17" Type="http://schemas.openxmlformats.org/officeDocument/2006/relationships/hyperlink" Target="#'Governmental Information'!A1"/><Relationship Id="rId25" Type="http://schemas.openxmlformats.org/officeDocument/2006/relationships/hyperlink" Target="#'Water System 1'!A1"/><Relationship Id="rId2" Type="http://schemas.openxmlformats.org/officeDocument/2006/relationships/hyperlink" Target="#'Water System 2'!T3"/><Relationship Id="rId16" Type="http://schemas.openxmlformats.org/officeDocument/2006/relationships/hyperlink" Target="#'Instructions (2)'!A1"/><Relationship Id="rId20" Type="http://schemas.openxmlformats.org/officeDocument/2006/relationships/hyperlink" Target="#'Outside Aid IP'!A1"/><Relationship Id="rId1" Type="http://schemas.openxmlformats.org/officeDocument/2006/relationships/hyperlink" Target="#'Water System 1'!T3"/><Relationship Id="rId6" Type="http://schemas.openxmlformats.org/officeDocument/2006/relationships/hyperlink" Target="#'Static Water Point'!A1"/><Relationship Id="rId11" Type="http://schemas.openxmlformats.org/officeDocument/2006/relationships/hyperlink" Target="#'City or Town Contact'!A1"/><Relationship Id="rId24" Type="http://schemas.openxmlformats.org/officeDocument/2006/relationships/hyperlink" Target="#'Alternate Water Supply'!A1"/><Relationship Id="rId5" Type="http://schemas.openxmlformats.org/officeDocument/2006/relationships/hyperlink" Target="#'Water System 5'!T3"/><Relationship Id="rId15" Type="http://schemas.openxmlformats.org/officeDocument/2006/relationships/hyperlink" Target="#'Structure Fire Respones'!A1"/><Relationship Id="rId23" Type="http://schemas.openxmlformats.org/officeDocument/2006/relationships/hyperlink" Target="#'Community Risk Worksheets'!A1"/><Relationship Id="rId10" Type="http://schemas.openxmlformats.org/officeDocument/2006/relationships/hyperlink" Target="#'County Contact'!A1"/><Relationship Id="rId19" Type="http://schemas.openxmlformats.org/officeDocument/2006/relationships/hyperlink" Target="#'Auto Aid Worksheet'!A1"/><Relationship Id="rId4" Type="http://schemas.openxmlformats.org/officeDocument/2006/relationships/hyperlink" Target="#'Water System 4'!T3"/><Relationship Id="rId9" Type="http://schemas.openxmlformats.org/officeDocument/2006/relationships/hyperlink" Target="#'Department Information'!A1"/><Relationship Id="rId14" Type="http://schemas.openxmlformats.org/officeDocument/2006/relationships/hyperlink" Target="#'Personnel and On Duty Staffing'!A1"/><Relationship Id="rId22" Type="http://schemas.openxmlformats.org/officeDocument/2006/relationships/hyperlink" Target="#'Instructions (3)'!A1"/></Relationships>
</file>

<file path=xl/drawings/_rels/drawing6.xml.rels><?xml version="1.0" encoding="UTF-8" standalone="yes"?>
<Relationships xmlns="http://schemas.openxmlformats.org/package/2006/relationships"><Relationship Id="rId1" Type="http://schemas.openxmlformats.org/officeDocument/2006/relationships/hyperlink" Target="#'Task Sheet'!A1"/></Relationships>
</file>

<file path=xl/drawings/_rels/drawing60.xml.rels><?xml version="1.0" encoding="UTF-8" standalone="yes"?>
<Relationships xmlns="http://schemas.openxmlformats.org/package/2006/relationships"><Relationship Id="rId8" Type="http://schemas.openxmlformats.org/officeDocument/2006/relationships/hyperlink" Target="#'Task Sheet'!A1"/><Relationship Id="rId13" Type="http://schemas.openxmlformats.org/officeDocument/2006/relationships/hyperlink" Target="#'Demographics and Alarms'!A1"/><Relationship Id="rId18" Type="http://schemas.openxmlformats.org/officeDocument/2006/relationships/hyperlink" Target="#'Automatic Response'!A1"/><Relationship Id="rId26" Type="http://schemas.openxmlformats.org/officeDocument/2006/relationships/hyperlink" Target="#'Communications Info'!A1"/><Relationship Id="rId3" Type="http://schemas.openxmlformats.org/officeDocument/2006/relationships/hyperlink" Target="#'Water System 3'!T3"/><Relationship Id="rId21" Type="http://schemas.openxmlformats.org/officeDocument/2006/relationships/hyperlink" Target="#'Apparatus Sheet '!A1"/><Relationship Id="rId7" Type="http://schemas.openxmlformats.org/officeDocument/2006/relationships/hyperlink" Target="#'Control Sheet'!A1"/><Relationship Id="rId12" Type="http://schemas.openxmlformats.org/officeDocument/2006/relationships/hyperlink" Target="#'Fire Station Info 1-5'!A1"/><Relationship Id="rId17" Type="http://schemas.openxmlformats.org/officeDocument/2006/relationships/hyperlink" Target="#'Governmental Information'!A1"/><Relationship Id="rId25" Type="http://schemas.openxmlformats.org/officeDocument/2006/relationships/hyperlink" Target="#'Water System 1'!A1"/><Relationship Id="rId2" Type="http://schemas.openxmlformats.org/officeDocument/2006/relationships/hyperlink" Target="#'Water System 2'!T3"/><Relationship Id="rId16" Type="http://schemas.openxmlformats.org/officeDocument/2006/relationships/hyperlink" Target="#'Instructions (2)'!A1"/><Relationship Id="rId20" Type="http://schemas.openxmlformats.org/officeDocument/2006/relationships/hyperlink" Target="#'Outside Aid IP'!A1"/><Relationship Id="rId1" Type="http://schemas.openxmlformats.org/officeDocument/2006/relationships/hyperlink" Target="#'Water System 1'!T3"/><Relationship Id="rId6" Type="http://schemas.openxmlformats.org/officeDocument/2006/relationships/hyperlink" Target="#'Static Water Point'!A1"/><Relationship Id="rId11" Type="http://schemas.openxmlformats.org/officeDocument/2006/relationships/hyperlink" Target="#'City or Town Contact'!A1"/><Relationship Id="rId24" Type="http://schemas.openxmlformats.org/officeDocument/2006/relationships/hyperlink" Target="#'Alternate Water Supply'!A1"/><Relationship Id="rId5" Type="http://schemas.openxmlformats.org/officeDocument/2006/relationships/hyperlink" Target="#'Water System 5'!T3"/><Relationship Id="rId15" Type="http://schemas.openxmlformats.org/officeDocument/2006/relationships/hyperlink" Target="#'Structure Fire Respones'!A1"/><Relationship Id="rId23" Type="http://schemas.openxmlformats.org/officeDocument/2006/relationships/hyperlink" Target="#'Community Risk Worksheets'!A1"/><Relationship Id="rId10" Type="http://schemas.openxmlformats.org/officeDocument/2006/relationships/hyperlink" Target="#'County Contact'!A1"/><Relationship Id="rId19" Type="http://schemas.openxmlformats.org/officeDocument/2006/relationships/hyperlink" Target="#'Auto Aid Worksheet'!A1"/><Relationship Id="rId4" Type="http://schemas.openxmlformats.org/officeDocument/2006/relationships/hyperlink" Target="#'Water System 4'!T3"/><Relationship Id="rId9" Type="http://schemas.openxmlformats.org/officeDocument/2006/relationships/hyperlink" Target="#'Department Information'!A1"/><Relationship Id="rId14" Type="http://schemas.openxmlformats.org/officeDocument/2006/relationships/hyperlink" Target="#'Personnel and On Duty Staffing'!A1"/><Relationship Id="rId22" Type="http://schemas.openxmlformats.org/officeDocument/2006/relationships/hyperlink" Target="#'Instructions (3)'!A1"/></Relationships>
</file>

<file path=xl/drawings/_rels/drawing61.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2.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3.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4.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5.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6.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7.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8.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69.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70.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1.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2.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3.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4.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5.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6.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7.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8.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79.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8.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80.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Equipment Lis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81.xml.rels><?xml version="1.0" encoding="UTF-8" standalone="yes"?>
<Relationships xmlns="http://schemas.openxmlformats.org/package/2006/relationships"><Relationship Id="rId3" Type="http://schemas.openxmlformats.org/officeDocument/2006/relationships/hyperlink" Target="#'Task Sheet'!A1"/><Relationship Id="rId2" Type="http://schemas.openxmlformats.org/officeDocument/2006/relationships/hyperlink" Target="#'Control Sheet'!A1"/><Relationship Id="rId1" Type="http://schemas.openxmlformats.org/officeDocument/2006/relationships/hyperlink" Target="#'Training Questions'!A1"/></Relationships>
</file>

<file path=xl/drawings/_rels/drawing82.xml.rels><?xml version="1.0" encoding="UTF-8" standalone="yes"?>
<Relationships xmlns="http://schemas.openxmlformats.org/package/2006/relationships"><Relationship Id="rId8" Type="http://schemas.openxmlformats.org/officeDocument/2006/relationships/hyperlink" Target="#'Fire Station Info 1-5'!A1"/><Relationship Id="rId13" Type="http://schemas.openxmlformats.org/officeDocument/2006/relationships/hyperlink" Target="#'Governmental Information'!A1"/><Relationship Id="rId18" Type="http://schemas.openxmlformats.org/officeDocument/2006/relationships/hyperlink" Target="#'Instructions (3)'!A1"/><Relationship Id="rId3" Type="http://schemas.openxmlformats.org/officeDocument/2006/relationships/hyperlink" Target="#'Task Sheet'!A1"/><Relationship Id="rId21" Type="http://schemas.openxmlformats.org/officeDocument/2006/relationships/hyperlink" Target="#'Alternate Water Supply'!A1"/><Relationship Id="rId7" Type="http://schemas.openxmlformats.org/officeDocument/2006/relationships/hyperlink" Target="#'City or Town Contact'!A1"/><Relationship Id="rId12" Type="http://schemas.openxmlformats.org/officeDocument/2006/relationships/hyperlink" Target="#'Instructions (2)'!A1"/><Relationship Id="rId17" Type="http://schemas.openxmlformats.org/officeDocument/2006/relationships/hyperlink" Target="#'Apparatus Sheet '!A1"/><Relationship Id="rId2" Type="http://schemas.openxmlformats.org/officeDocument/2006/relationships/hyperlink" Target="#'Control Sheet'!A1"/><Relationship Id="rId16" Type="http://schemas.openxmlformats.org/officeDocument/2006/relationships/hyperlink" Target="#'Outside Aid IP'!A1"/><Relationship Id="rId20" Type="http://schemas.openxmlformats.org/officeDocument/2006/relationships/hyperlink" Target="#'Static Water Point'!A1"/><Relationship Id="rId1" Type="http://schemas.openxmlformats.org/officeDocument/2006/relationships/hyperlink" Target="#'Instructions (2)'!A3"/><Relationship Id="rId6" Type="http://schemas.openxmlformats.org/officeDocument/2006/relationships/hyperlink" Target="#'County Contact'!A1"/><Relationship Id="rId11" Type="http://schemas.openxmlformats.org/officeDocument/2006/relationships/hyperlink" Target="#'Structure Fire Respones'!A1"/><Relationship Id="rId5" Type="http://schemas.openxmlformats.org/officeDocument/2006/relationships/hyperlink" Target="#'Department Information'!A1"/><Relationship Id="rId15" Type="http://schemas.openxmlformats.org/officeDocument/2006/relationships/hyperlink" Target="#'Auto Aid Worksheet'!A1"/><Relationship Id="rId23" Type="http://schemas.openxmlformats.org/officeDocument/2006/relationships/hyperlink" Target="#'Communications Info'!A1"/><Relationship Id="rId10" Type="http://schemas.openxmlformats.org/officeDocument/2006/relationships/hyperlink" Target="#'Personnel and On Duty Staffing'!A1"/><Relationship Id="rId19" Type="http://schemas.openxmlformats.org/officeDocument/2006/relationships/hyperlink" Target="#'Community Risk Worksheets'!A1"/><Relationship Id="rId4" Type="http://schemas.openxmlformats.org/officeDocument/2006/relationships/hyperlink" Target="#'Training Worksheet 1-40 FF'!A1"/><Relationship Id="rId9" Type="http://schemas.openxmlformats.org/officeDocument/2006/relationships/hyperlink" Target="#'Demographics and Alarms'!A1"/><Relationship Id="rId14" Type="http://schemas.openxmlformats.org/officeDocument/2006/relationships/hyperlink" Target="#'Automatic Response'!A1"/><Relationship Id="rId22" Type="http://schemas.openxmlformats.org/officeDocument/2006/relationships/hyperlink" Target="#'Water System 1'!A1"/></Relationships>
</file>

<file path=xl/drawings/_rels/drawing83.xml.rels><?xml version="1.0" encoding="UTF-8" standalone="yes"?>
<Relationships xmlns="http://schemas.openxmlformats.org/package/2006/relationships"><Relationship Id="rId8" Type="http://schemas.openxmlformats.org/officeDocument/2006/relationships/hyperlink" Target="#'Fire Station Info 1-5'!A1"/><Relationship Id="rId13" Type="http://schemas.openxmlformats.org/officeDocument/2006/relationships/hyperlink" Target="#'Governmental Information'!A1"/><Relationship Id="rId18" Type="http://schemas.openxmlformats.org/officeDocument/2006/relationships/hyperlink" Target="#'Instructions (3)'!A1"/><Relationship Id="rId3" Type="http://schemas.openxmlformats.org/officeDocument/2006/relationships/hyperlink" Target="#'Control Sheet'!A1"/><Relationship Id="rId21" Type="http://schemas.openxmlformats.org/officeDocument/2006/relationships/hyperlink" Target="#'Alternate Water Supply'!A1"/><Relationship Id="rId7" Type="http://schemas.openxmlformats.org/officeDocument/2006/relationships/hyperlink" Target="#'City or Town Contact'!A1"/><Relationship Id="rId12" Type="http://schemas.openxmlformats.org/officeDocument/2006/relationships/hyperlink" Target="#'Instructions (2)'!A1"/><Relationship Id="rId17" Type="http://schemas.openxmlformats.org/officeDocument/2006/relationships/hyperlink" Target="#'Apparatus Sheet '!A1"/><Relationship Id="rId2" Type="http://schemas.openxmlformats.org/officeDocument/2006/relationships/hyperlink" Target="#'Training Questions'!A1"/><Relationship Id="rId16" Type="http://schemas.openxmlformats.org/officeDocument/2006/relationships/hyperlink" Target="#'Outside Aid IP'!A1"/><Relationship Id="rId20" Type="http://schemas.openxmlformats.org/officeDocument/2006/relationships/hyperlink" Target="#'Static Water Point'!A1"/><Relationship Id="rId1" Type="http://schemas.openxmlformats.org/officeDocument/2006/relationships/hyperlink" Target="#'Instructions (2)'!A3"/><Relationship Id="rId6" Type="http://schemas.openxmlformats.org/officeDocument/2006/relationships/hyperlink" Target="#'County Contact'!A1"/><Relationship Id="rId11" Type="http://schemas.openxmlformats.org/officeDocument/2006/relationships/hyperlink" Target="#'Structure Fire Respones'!A1"/><Relationship Id="rId5" Type="http://schemas.openxmlformats.org/officeDocument/2006/relationships/hyperlink" Target="#'Department Information'!A1"/><Relationship Id="rId15" Type="http://schemas.openxmlformats.org/officeDocument/2006/relationships/hyperlink" Target="#'Auto Aid Worksheet'!A1"/><Relationship Id="rId23" Type="http://schemas.openxmlformats.org/officeDocument/2006/relationships/hyperlink" Target="#'Communications Info'!A1"/><Relationship Id="rId10" Type="http://schemas.openxmlformats.org/officeDocument/2006/relationships/hyperlink" Target="#'Personnel and On Duty Staffing'!A1"/><Relationship Id="rId19" Type="http://schemas.openxmlformats.org/officeDocument/2006/relationships/hyperlink" Target="#'Community Risk Worksheets'!A1"/><Relationship Id="rId4" Type="http://schemas.openxmlformats.org/officeDocument/2006/relationships/hyperlink" Target="#'Task Sheet'!A1"/><Relationship Id="rId9" Type="http://schemas.openxmlformats.org/officeDocument/2006/relationships/hyperlink" Target="#'Demographics and Alarms'!A1"/><Relationship Id="rId14" Type="http://schemas.openxmlformats.org/officeDocument/2006/relationships/hyperlink" Target="#'Automatic Response'!A1"/><Relationship Id="rId22" Type="http://schemas.openxmlformats.org/officeDocument/2006/relationships/hyperlink" Target="#'Water System 1'!A1"/></Relationships>
</file>

<file path=xl/drawings/_rels/drawing84.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Training Calculator'!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85.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Static Water Point'!A1"/><Relationship Id="rId3" Type="http://schemas.openxmlformats.org/officeDocument/2006/relationships/hyperlink" Target="#'Task Sheet'!A1"/><Relationship Id="rId21" Type="http://schemas.openxmlformats.org/officeDocument/2006/relationships/hyperlink" Target="#'Communications Info'!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Water System 1'!A1"/><Relationship Id="rId1" Type="http://schemas.openxmlformats.org/officeDocument/2006/relationships/hyperlink" Target="#'Community Risk Worksheets'!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Alternate Water Supply'!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s>
</file>

<file path=xl/drawings/_rels/drawing86.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hyperlink" Target="#'Performanace Worksheet'!A1"/><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87.xml.rels><?xml version="1.0" encoding="UTF-8" standalone="yes"?>
<Relationships xmlns="http://schemas.openxmlformats.org/package/2006/relationships"><Relationship Id="rId3" Type="http://schemas.openxmlformats.org/officeDocument/2006/relationships/hyperlink" Target="#'Task Sheet'!A1"/><Relationship Id="rId2" Type="http://schemas.openxmlformats.org/officeDocument/2006/relationships/hyperlink" Target="#'Control Sheet'!A1"/><Relationship Id="rId1" Type="http://schemas.openxmlformats.org/officeDocument/2006/relationships/hyperlink" Target="#'Instructions (3)'!A1"/></Relationships>
</file>

<file path=xl/drawings/_rels/drawing88.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89.xml.rels><?xml version="1.0" encoding="UTF-8" standalone="yes"?>
<Relationships xmlns="http://schemas.openxmlformats.org/package/2006/relationships"><Relationship Id="rId8" Type="http://schemas.openxmlformats.org/officeDocument/2006/relationships/hyperlink" Target="#'Demographics and Alarms'!A1"/><Relationship Id="rId13" Type="http://schemas.openxmlformats.org/officeDocument/2006/relationships/hyperlink" Target="#'Automatic Response'!A1"/><Relationship Id="rId18" Type="http://schemas.openxmlformats.org/officeDocument/2006/relationships/hyperlink" Target="#'Community Risk Worksheets'!A1"/><Relationship Id="rId3" Type="http://schemas.openxmlformats.org/officeDocument/2006/relationships/hyperlink" Target="#'Task Sheet'!A1"/><Relationship Id="rId21" Type="http://schemas.openxmlformats.org/officeDocument/2006/relationships/hyperlink" Target="#'Water System 1'!A1"/><Relationship Id="rId7" Type="http://schemas.openxmlformats.org/officeDocument/2006/relationships/hyperlink" Target="#'Fire Station Info 1-5'!A1"/><Relationship Id="rId12" Type="http://schemas.openxmlformats.org/officeDocument/2006/relationships/hyperlink" Target="#'Governmental Information'!A1"/><Relationship Id="rId17" Type="http://schemas.openxmlformats.org/officeDocument/2006/relationships/hyperlink" Target="#'Instructions (3)'!A1"/><Relationship Id="rId2" Type="http://schemas.openxmlformats.org/officeDocument/2006/relationships/hyperlink" Target="#'Control Sheet'!A1"/><Relationship Id="rId16" Type="http://schemas.openxmlformats.org/officeDocument/2006/relationships/hyperlink" Target="#'Apparatus Sheet '!A1"/><Relationship Id="rId20" Type="http://schemas.openxmlformats.org/officeDocument/2006/relationships/hyperlink" Target="#'Alternate Water Supply'!A1"/><Relationship Id="rId1" Type="http://schemas.openxmlformats.org/officeDocument/2006/relationships/image" Target="../media/image11.png"/><Relationship Id="rId6" Type="http://schemas.openxmlformats.org/officeDocument/2006/relationships/hyperlink" Target="#'City or Town Contact'!A1"/><Relationship Id="rId11" Type="http://schemas.openxmlformats.org/officeDocument/2006/relationships/hyperlink" Target="#'Instructions (2)'!A1"/><Relationship Id="rId5" Type="http://schemas.openxmlformats.org/officeDocument/2006/relationships/hyperlink" Target="#'County Contact'!A1"/><Relationship Id="rId15" Type="http://schemas.openxmlformats.org/officeDocument/2006/relationships/hyperlink" Target="#'Outside Aid IP'!A1"/><Relationship Id="rId10" Type="http://schemas.openxmlformats.org/officeDocument/2006/relationships/hyperlink" Target="#'Structure Fire Respones'!A1"/><Relationship Id="rId19" Type="http://schemas.openxmlformats.org/officeDocument/2006/relationships/hyperlink" Target="#'Static Water Point'!A1"/><Relationship Id="rId4" Type="http://schemas.openxmlformats.org/officeDocument/2006/relationships/hyperlink" Target="#'Department Information'!A1"/><Relationship Id="rId9" Type="http://schemas.openxmlformats.org/officeDocument/2006/relationships/hyperlink" Target="#'Personnel and On Duty Staffing'!A1"/><Relationship Id="rId14" Type="http://schemas.openxmlformats.org/officeDocument/2006/relationships/hyperlink" Target="#'Auto Aid Worksheet'!A1"/><Relationship Id="rId22" Type="http://schemas.openxmlformats.org/officeDocument/2006/relationships/hyperlink" Target="#'Communications Info'!A1"/></Relationships>
</file>

<file path=xl/drawings/_rels/drawing9.xml.rels><?xml version="1.0" encoding="UTF-8" standalone="yes"?>
<Relationships xmlns="http://schemas.openxmlformats.org/package/2006/relationships"><Relationship Id="rId8" Type="http://schemas.openxmlformats.org/officeDocument/2006/relationships/hyperlink" Target="#'Personnel and On Duty Staffing'!A1"/><Relationship Id="rId13" Type="http://schemas.openxmlformats.org/officeDocument/2006/relationships/hyperlink" Target="#'Auto Aid Worksheet'!A1"/><Relationship Id="rId18" Type="http://schemas.openxmlformats.org/officeDocument/2006/relationships/hyperlink" Target="#'Static Water Point'!A1"/><Relationship Id="rId3" Type="http://schemas.openxmlformats.org/officeDocument/2006/relationships/hyperlink" Target="#'Department Information'!A1"/><Relationship Id="rId21" Type="http://schemas.openxmlformats.org/officeDocument/2006/relationships/hyperlink" Target="#'Communications Info'!A1"/><Relationship Id="rId7" Type="http://schemas.openxmlformats.org/officeDocument/2006/relationships/hyperlink" Target="#'Demographics and Alarms'!A1"/><Relationship Id="rId12" Type="http://schemas.openxmlformats.org/officeDocument/2006/relationships/hyperlink" Target="#'Automatic Response'!A1"/><Relationship Id="rId17" Type="http://schemas.openxmlformats.org/officeDocument/2006/relationships/hyperlink" Target="#'Community Risk Worksheets'!A1"/><Relationship Id="rId2" Type="http://schemas.openxmlformats.org/officeDocument/2006/relationships/hyperlink" Target="#'Task Sheet'!A1"/><Relationship Id="rId16" Type="http://schemas.openxmlformats.org/officeDocument/2006/relationships/hyperlink" Target="#'Instructions (3)'!A1"/><Relationship Id="rId20" Type="http://schemas.openxmlformats.org/officeDocument/2006/relationships/hyperlink" Target="#'Water System 1'!A1"/><Relationship Id="rId1" Type="http://schemas.openxmlformats.org/officeDocument/2006/relationships/hyperlink" Target="#'Control Sheet'!A1"/><Relationship Id="rId6" Type="http://schemas.openxmlformats.org/officeDocument/2006/relationships/hyperlink" Target="#'Fire Station Info 1-5'!A1"/><Relationship Id="rId11" Type="http://schemas.openxmlformats.org/officeDocument/2006/relationships/hyperlink" Target="#'Governmental Information'!A1"/><Relationship Id="rId5" Type="http://schemas.openxmlformats.org/officeDocument/2006/relationships/hyperlink" Target="#'City or Town Contact'!A1"/><Relationship Id="rId15" Type="http://schemas.openxmlformats.org/officeDocument/2006/relationships/hyperlink" Target="#'Apparatus Sheet '!A1"/><Relationship Id="rId10" Type="http://schemas.openxmlformats.org/officeDocument/2006/relationships/hyperlink" Target="#'Instructions (2)'!A1"/><Relationship Id="rId19" Type="http://schemas.openxmlformats.org/officeDocument/2006/relationships/hyperlink" Target="#'Alternate Water Supply'!A1"/><Relationship Id="rId4" Type="http://schemas.openxmlformats.org/officeDocument/2006/relationships/hyperlink" Target="#'County Contact'!A1"/><Relationship Id="rId9" Type="http://schemas.openxmlformats.org/officeDocument/2006/relationships/hyperlink" Target="#'Structure Fire Respones'!A1"/><Relationship Id="rId14" Type="http://schemas.openxmlformats.org/officeDocument/2006/relationships/hyperlink" Target="#'Outside Aid IP'!A1"/></Relationships>
</file>

<file path=xl/drawings/_rels/drawing90.xml.rels><?xml version="1.0" encoding="UTF-8" standalone="yes"?>
<Relationships xmlns="http://schemas.openxmlformats.org/package/2006/relationships"><Relationship Id="rId8" Type="http://schemas.openxmlformats.org/officeDocument/2006/relationships/hyperlink" Target="#'Fire Station Info 1-5'!A1"/><Relationship Id="rId13" Type="http://schemas.openxmlformats.org/officeDocument/2006/relationships/hyperlink" Target="#'Governmental Information'!A1"/><Relationship Id="rId18" Type="http://schemas.openxmlformats.org/officeDocument/2006/relationships/hyperlink" Target="#'Instructions (3)'!A1"/><Relationship Id="rId3" Type="http://schemas.openxmlformats.org/officeDocument/2006/relationships/hyperlink" Target="#'Extended Hose Lay Form'!A1"/><Relationship Id="rId21" Type="http://schemas.openxmlformats.org/officeDocument/2006/relationships/hyperlink" Target="#'Alternate Water Supply'!A1"/><Relationship Id="rId7" Type="http://schemas.openxmlformats.org/officeDocument/2006/relationships/hyperlink" Target="#'City or Town Contact'!A1"/><Relationship Id="rId12" Type="http://schemas.openxmlformats.org/officeDocument/2006/relationships/hyperlink" Target="#'Instructions (2)'!A1"/><Relationship Id="rId17" Type="http://schemas.openxmlformats.org/officeDocument/2006/relationships/hyperlink" Target="#'Apparatus Sheet '!A1"/><Relationship Id="rId2" Type="http://schemas.openxmlformats.org/officeDocument/2006/relationships/hyperlink" Target="#'Alternate Water Appartus List'!A1"/><Relationship Id="rId16" Type="http://schemas.openxmlformats.org/officeDocument/2006/relationships/hyperlink" Target="#'Outside Aid IP'!A1"/><Relationship Id="rId20" Type="http://schemas.openxmlformats.org/officeDocument/2006/relationships/hyperlink" Target="#'Static Water Point'!A1"/><Relationship Id="rId1" Type="http://schemas.openxmlformats.org/officeDocument/2006/relationships/hyperlink" Target="#'Control Sheet'!A1"/><Relationship Id="rId6" Type="http://schemas.openxmlformats.org/officeDocument/2006/relationships/hyperlink" Target="#'County Contact'!A1"/><Relationship Id="rId11" Type="http://schemas.openxmlformats.org/officeDocument/2006/relationships/hyperlink" Target="#'Structure Fire Respones'!A1"/><Relationship Id="rId5" Type="http://schemas.openxmlformats.org/officeDocument/2006/relationships/hyperlink" Target="#'Department Information'!A1"/><Relationship Id="rId15" Type="http://schemas.openxmlformats.org/officeDocument/2006/relationships/hyperlink" Target="#'Auto Aid Worksheet'!A1"/><Relationship Id="rId23" Type="http://schemas.openxmlformats.org/officeDocument/2006/relationships/hyperlink" Target="#'Communications Info'!A1"/><Relationship Id="rId10" Type="http://schemas.openxmlformats.org/officeDocument/2006/relationships/hyperlink" Target="#'Personnel and On Duty Staffing'!A1"/><Relationship Id="rId19" Type="http://schemas.openxmlformats.org/officeDocument/2006/relationships/hyperlink" Target="#'Community Risk Worksheets'!A1"/><Relationship Id="rId4" Type="http://schemas.openxmlformats.org/officeDocument/2006/relationships/hyperlink" Target="#'Task Sheet'!A1"/><Relationship Id="rId9" Type="http://schemas.openxmlformats.org/officeDocument/2006/relationships/hyperlink" Target="#'Demographics and Alarms'!A1"/><Relationship Id="rId14" Type="http://schemas.openxmlformats.org/officeDocument/2006/relationships/hyperlink" Target="#'Automatic Response'!A1"/><Relationship Id="rId22" Type="http://schemas.openxmlformats.org/officeDocument/2006/relationships/hyperlink" Target="#'Water System 1'!A1"/></Relationships>
</file>

<file path=xl/drawings/_rels/drawing91.xml.rels><?xml version="1.0" encoding="UTF-8" standalone="yes"?>
<Relationships xmlns="http://schemas.openxmlformats.org/package/2006/relationships"><Relationship Id="rId3" Type="http://schemas.openxmlformats.org/officeDocument/2006/relationships/hyperlink" Target="#'Alternate Water Appartus List'!A1"/><Relationship Id="rId2" Type="http://schemas.openxmlformats.org/officeDocument/2006/relationships/hyperlink" Target="#'Control Sheet'!A1"/><Relationship Id="rId1" Type="http://schemas.openxmlformats.org/officeDocument/2006/relationships/hyperlink" Target="#'Alternate Water Supply'!A1"/><Relationship Id="rId5" Type="http://schemas.openxmlformats.org/officeDocument/2006/relationships/hyperlink" Target="#'Task Sheet'!A1"/><Relationship Id="rId4" Type="http://schemas.openxmlformats.org/officeDocument/2006/relationships/hyperlink" Target="#'Extended Hose Lay Form'!A1"/></Relationships>
</file>

<file path=xl/drawings/_rels/drawing92.xml.rels><?xml version="1.0" encoding="UTF-8" standalone="yes"?>
<Relationships xmlns="http://schemas.openxmlformats.org/package/2006/relationships"><Relationship Id="rId2" Type="http://schemas.openxmlformats.org/officeDocument/2006/relationships/hyperlink" Target="#'Task Sheet'!A1"/><Relationship Id="rId1" Type="http://schemas.openxmlformats.org/officeDocument/2006/relationships/hyperlink" Target="#'Control Sheet'!A1"/></Relationships>
</file>

<file path=xl/drawings/_rels/drawing93.xml.rels><?xml version="1.0" encoding="UTF-8" standalone="yes"?>
<Relationships xmlns="http://schemas.openxmlformats.org/package/2006/relationships"><Relationship Id="rId8" Type="http://schemas.openxmlformats.org/officeDocument/2006/relationships/hyperlink" Target="#'Extended Hose Lay Form (3)'!A1"/><Relationship Id="rId13" Type="http://schemas.openxmlformats.org/officeDocument/2006/relationships/hyperlink" Target="#'County Contact'!A1"/><Relationship Id="rId18" Type="http://schemas.openxmlformats.org/officeDocument/2006/relationships/hyperlink" Target="#'Structure Fire Respones'!A1"/><Relationship Id="rId26"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Automatic Response'!A1"/><Relationship Id="rId7" Type="http://schemas.openxmlformats.org/officeDocument/2006/relationships/hyperlink" Target="#'Extended Hose Lay Form (2)'!A1"/><Relationship Id="rId12" Type="http://schemas.openxmlformats.org/officeDocument/2006/relationships/hyperlink" Target="#'Department Information'!A1"/><Relationship Id="rId17" Type="http://schemas.openxmlformats.org/officeDocument/2006/relationships/hyperlink" Target="#'Personnel and On Duty Staffing'!A1"/><Relationship Id="rId25" Type="http://schemas.openxmlformats.org/officeDocument/2006/relationships/hyperlink" Target="#'Instructions (3)'!A1"/><Relationship Id="rId2" Type="http://schemas.openxmlformats.org/officeDocument/2006/relationships/hyperlink" Target="#'Alternate Water Supply'!A1"/><Relationship Id="rId16" Type="http://schemas.openxmlformats.org/officeDocument/2006/relationships/hyperlink" Target="#'Demographics and Alarms'!A1"/><Relationship Id="rId20" Type="http://schemas.openxmlformats.org/officeDocument/2006/relationships/hyperlink" Target="#'Governmental Information'!A1"/><Relationship Id="rId29" Type="http://schemas.openxmlformats.org/officeDocument/2006/relationships/hyperlink" Target="#'Communications Info'!A1"/><Relationship Id="rId1" Type="http://schemas.openxmlformats.org/officeDocument/2006/relationships/image" Target="../media/image12.png"/><Relationship Id="rId6" Type="http://schemas.openxmlformats.org/officeDocument/2006/relationships/hyperlink" Target="#'Extended Hose Lay Form'!A1"/><Relationship Id="rId11" Type="http://schemas.openxmlformats.org/officeDocument/2006/relationships/hyperlink" Target="file:///G:\Office%20of%20State%20Fire%20Marshal\FIRE\GRANTS%20&amp;%20GOVERNMENTAL%20SERVICES\2.%20Ratings%20&amp;%20Inspections\2023%20Extended%20Hose%20Lay%20Calculator%20vs3.1.xlsm" TargetMode="External"/><Relationship Id="rId24" Type="http://schemas.openxmlformats.org/officeDocument/2006/relationships/hyperlink" Target="#'Apparatus Sheet '!A1"/><Relationship Id="rId5" Type="http://schemas.openxmlformats.org/officeDocument/2006/relationships/hyperlink" Target="#'Task Sheet'!A1"/><Relationship Id="rId15" Type="http://schemas.openxmlformats.org/officeDocument/2006/relationships/hyperlink" Target="#'Fire Station Info 1-5'!A1"/><Relationship Id="rId23" Type="http://schemas.openxmlformats.org/officeDocument/2006/relationships/hyperlink" Target="#'Outside Aid IP'!A1"/><Relationship Id="rId28" Type="http://schemas.openxmlformats.org/officeDocument/2006/relationships/hyperlink" Target="#'Water System 1'!A1"/><Relationship Id="rId10" Type="http://schemas.openxmlformats.org/officeDocument/2006/relationships/hyperlink" Target="#'Extended Hose Lay Form (5)'!A1"/><Relationship Id="rId19" Type="http://schemas.openxmlformats.org/officeDocument/2006/relationships/hyperlink" Target="#'Instructions (2)'!A1"/><Relationship Id="rId4" Type="http://schemas.openxmlformats.org/officeDocument/2006/relationships/hyperlink" Target="#'Alternate Water Appartus List'!A1"/><Relationship Id="rId9" Type="http://schemas.openxmlformats.org/officeDocument/2006/relationships/hyperlink" Target="#'Extended Hose Lay Form (4)'!A1"/><Relationship Id="rId14" Type="http://schemas.openxmlformats.org/officeDocument/2006/relationships/hyperlink" Target="#'City or Town Contact'!A1"/><Relationship Id="rId22" Type="http://schemas.openxmlformats.org/officeDocument/2006/relationships/hyperlink" Target="#'Auto Aid Worksheet'!A1"/><Relationship Id="rId27" Type="http://schemas.openxmlformats.org/officeDocument/2006/relationships/hyperlink" Target="#'Static Water Point'!A1"/></Relationships>
</file>

<file path=xl/drawings/_rels/drawing94.xml.rels><?xml version="1.0" encoding="UTF-8" standalone="yes"?>
<Relationships xmlns="http://schemas.openxmlformats.org/package/2006/relationships"><Relationship Id="rId8" Type="http://schemas.openxmlformats.org/officeDocument/2006/relationships/hyperlink" Target="#'Extended Hose Lay Form (3)'!A1"/><Relationship Id="rId13" Type="http://schemas.openxmlformats.org/officeDocument/2006/relationships/hyperlink" Target="#'County Contact'!A1"/><Relationship Id="rId18" Type="http://schemas.openxmlformats.org/officeDocument/2006/relationships/hyperlink" Target="#'Structure Fire Respones'!A1"/><Relationship Id="rId26"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Automatic Response'!A1"/><Relationship Id="rId7" Type="http://schemas.openxmlformats.org/officeDocument/2006/relationships/hyperlink" Target="#'Extended Hose Lay Form (2)'!A1"/><Relationship Id="rId12" Type="http://schemas.openxmlformats.org/officeDocument/2006/relationships/hyperlink" Target="#'Department Information'!A1"/><Relationship Id="rId17" Type="http://schemas.openxmlformats.org/officeDocument/2006/relationships/hyperlink" Target="#'Personnel and On Duty Staffing'!A1"/><Relationship Id="rId25" Type="http://schemas.openxmlformats.org/officeDocument/2006/relationships/hyperlink" Target="#'Instructions (3)'!A1"/><Relationship Id="rId2" Type="http://schemas.openxmlformats.org/officeDocument/2006/relationships/hyperlink" Target="#'Alternate Water Supply'!A1"/><Relationship Id="rId16" Type="http://schemas.openxmlformats.org/officeDocument/2006/relationships/hyperlink" Target="#'Demographics and Alarms'!A1"/><Relationship Id="rId20" Type="http://schemas.openxmlformats.org/officeDocument/2006/relationships/hyperlink" Target="#'Governmental Information'!A1"/><Relationship Id="rId29" Type="http://schemas.openxmlformats.org/officeDocument/2006/relationships/hyperlink" Target="#'Communications Info'!A1"/><Relationship Id="rId1" Type="http://schemas.openxmlformats.org/officeDocument/2006/relationships/image" Target="../media/image12.png"/><Relationship Id="rId6" Type="http://schemas.openxmlformats.org/officeDocument/2006/relationships/hyperlink" Target="#'Extended Hose Lay Form'!A1"/><Relationship Id="rId11" Type="http://schemas.openxmlformats.org/officeDocument/2006/relationships/hyperlink" Target="file:///G:\Office%20of%20State%20Fire%20Marshal\FIRE\GRANTS%20&amp;%20GOVERNMENTAL%20SERVICES\2.%20Ratings%20&amp;%20Inspections\2023%20Extended%20Hose%20Lay%20Calculator%20vs3.0.xlsm" TargetMode="External"/><Relationship Id="rId24" Type="http://schemas.openxmlformats.org/officeDocument/2006/relationships/hyperlink" Target="#'Apparatus Sheet '!A1"/><Relationship Id="rId5" Type="http://schemas.openxmlformats.org/officeDocument/2006/relationships/hyperlink" Target="#'Task Sheet'!A1"/><Relationship Id="rId15" Type="http://schemas.openxmlformats.org/officeDocument/2006/relationships/hyperlink" Target="#'Fire Station Info 1-5'!A1"/><Relationship Id="rId23" Type="http://schemas.openxmlformats.org/officeDocument/2006/relationships/hyperlink" Target="#'Outside Aid IP'!A1"/><Relationship Id="rId28" Type="http://schemas.openxmlformats.org/officeDocument/2006/relationships/hyperlink" Target="#'Water System 1'!A1"/><Relationship Id="rId10" Type="http://schemas.openxmlformats.org/officeDocument/2006/relationships/hyperlink" Target="#'Extended Hose Lay Form (5)'!A1"/><Relationship Id="rId19" Type="http://schemas.openxmlformats.org/officeDocument/2006/relationships/hyperlink" Target="#'Instructions (2)'!A1"/><Relationship Id="rId4" Type="http://schemas.openxmlformats.org/officeDocument/2006/relationships/hyperlink" Target="#'Alternate Water Appartus List'!A1"/><Relationship Id="rId9" Type="http://schemas.openxmlformats.org/officeDocument/2006/relationships/hyperlink" Target="#'Extended Hose Lay Form (4)'!A1"/><Relationship Id="rId14" Type="http://schemas.openxmlformats.org/officeDocument/2006/relationships/hyperlink" Target="#'City or Town Contact'!A1"/><Relationship Id="rId22" Type="http://schemas.openxmlformats.org/officeDocument/2006/relationships/hyperlink" Target="#'Auto Aid Worksheet'!A1"/><Relationship Id="rId27" Type="http://schemas.openxmlformats.org/officeDocument/2006/relationships/hyperlink" Target="#'Static Water Point'!A1"/></Relationships>
</file>

<file path=xl/drawings/_rels/drawing95.xml.rels><?xml version="1.0" encoding="UTF-8" standalone="yes"?>
<Relationships xmlns="http://schemas.openxmlformats.org/package/2006/relationships"><Relationship Id="rId8" Type="http://schemas.openxmlformats.org/officeDocument/2006/relationships/hyperlink" Target="#'Extended Hose Lay Form (3)'!A1"/><Relationship Id="rId13" Type="http://schemas.openxmlformats.org/officeDocument/2006/relationships/hyperlink" Target="#'County Contact'!A1"/><Relationship Id="rId18" Type="http://schemas.openxmlformats.org/officeDocument/2006/relationships/hyperlink" Target="#'Structure Fire Respones'!A1"/><Relationship Id="rId26"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Automatic Response'!A1"/><Relationship Id="rId7" Type="http://schemas.openxmlformats.org/officeDocument/2006/relationships/hyperlink" Target="#'Extended Hose Lay Form (2)'!A1"/><Relationship Id="rId12" Type="http://schemas.openxmlformats.org/officeDocument/2006/relationships/hyperlink" Target="#'Department Information'!A1"/><Relationship Id="rId17" Type="http://schemas.openxmlformats.org/officeDocument/2006/relationships/hyperlink" Target="#'Personnel and On Duty Staffing'!A1"/><Relationship Id="rId25" Type="http://schemas.openxmlformats.org/officeDocument/2006/relationships/hyperlink" Target="#'Instructions (3)'!A1"/><Relationship Id="rId2" Type="http://schemas.openxmlformats.org/officeDocument/2006/relationships/hyperlink" Target="#'Alternate Water Supply'!A1"/><Relationship Id="rId16" Type="http://schemas.openxmlformats.org/officeDocument/2006/relationships/hyperlink" Target="#'Demographics and Alarms'!A1"/><Relationship Id="rId20" Type="http://schemas.openxmlformats.org/officeDocument/2006/relationships/hyperlink" Target="#'Governmental Information'!A1"/><Relationship Id="rId29" Type="http://schemas.openxmlformats.org/officeDocument/2006/relationships/hyperlink" Target="#'Communications Info'!A1"/><Relationship Id="rId1" Type="http://schemas.openxmlformats.org/officeDocument/2006/relationships/image" Target="../media/image12.png"/><Relationship Id="rId6" Type="http://schemas.openxmlformats.org/officeDocument/2006/relationships/hyperlink" Target="#'Extended Hose Lay Form'!A1"/><Relationship Id="rId11" Type="http://schemas.openxmlformats.org/officeDocument/2006/relationships/hyperlink" Target="file:///G:\Office%20of%20State%20Fire%20Marshal\FIRE\GRANTS%20&amp;%20GOVERNMENTAL%20SERVICES\2.%20Ratings%20&amp;%20Inspections\2023%20Extended%20Hose%20Lay%20Calculator%20vs3.0.xlsm" TargetMode="External"/><Relationship Id="rId24" Type="http://schemas.openxmlformats.org/officeDocument/2006/relationships/hyperlink" Target="#'Apparatus Sheet '!A1"/><Relationship Id="rId5" Type="http://schemas.openxmlformats.org/officeDocument/2006/relationships/hyperlink" Target="#'Task Sheet'!A1"/><Relationship Id="rId15" Type="http://schemas.openxmlformats.org/officeDocument/2006/relationships/hyperlink" Target="#'Fire Station Info 1-5'!A1"/><Relationship Id="rId23" Type="http://schemas.openxmlformats.org/officeDocument/2006/relationships/hyperlink" Target="#'Outside Aid IP'!A1"/><Relationship Id="rId28" Type="http://schemas.openxmlformats.org/officeDocument/2006/relationships/hyperlink" Target="#'Water System 1'!A1"/><Relationship Id="rId10" Type="http://schemas.openxmlformats.org/officeDocument/2006/relationships/hyperlink" Target="#'Extended Hose Lay Form (5)'!A1"/><Relationship Id="rId19" Type="http://schemas.openxmlformats.org/officeDocument/2006/relationships/hyperlink" Target="#'Instructions (2)'!A1"/><Relationship Id="rId4" Type="http://schemas.openxmlformats.org/officeDocument/2006/relationships/hyperlink" Target="#'Alternate Water Appartus List'!A1"/><Relationship Id="rId9" Type="http://schemas.openxmlformats.org/officeDocument/2006/relationships/hyperlink" Target="#'Extended Hose Lay Form (4)'!A1"/><Relationship Id="rId14" Type="http://schemas.openxmlformats.org/officeDocument/2006/relationships/hyperlink" Target="#'City or Town Contact'!A1"/><Relationship Id="rId22" Type="http://schemas.openxmlformats.org/officeDocument/2006/relationships/hyperlink" Target="#'Auto Aid Worksheet'!A1"/><Relationship Id="rId27" Type="http://schemas.openxmlformats.org/officeDocument/2006/relationships/hyperlink" Target="#'Static Water Point'!A1"/></Relationships>
</file>

<file path=xl/drawings/_rels/drawing96.xml.rels><?xml version="1.0" encoding="UTF-8" standalone="yes"?>
<Relationships xmlns="http://schemas.openxmlformats.org/package/2006/relationships"><Relationship Id="rId8" Type="http://schemas.openxmlformats.org/officeDocument/2006/relationships/hyperlink" Target="#'Extended Hose Lay Form (3)'!A1"/><Relationship Id="rId13" Type="http://schemas.openxmlformats.org/officeDocument/2006/relationships/hyperlink" Target="#'County Contact'!A1"/><Relationship Id="rId18" Type="http://schemas.openxmlformats.org/officeDocument/2006/relationships/hyperlink" Target="#'Structure Fire Respones'!A1"/><Relationship Id="rId26"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Automatic Response'!A1"/><Relationship Id="rId7" Type="http://schemas.openxmlformats.org/officeDocument/2006/relationships/hyperlink" Target="#'Extended Hose Lay Form (2)'!A1"/><Relationship Id="rId12" Type="http://schemas.openxmlformats.org/officeDocument/2006/relationships/hyperlink" Target="#'Department Information'!A1"/><Relationship Id="rId17" Type="http://schemas.openxmlformats.org/officeDocument/2006/relationships/hyperlink" Target="#'Personnel and On Duty Staffing'!A1"/><Relationship Id="rId25" Type="http://schemas.openxmlformats.org/officeDocument/2006/relationships/hyperlink" Target="#'Instructions (3)'!A1"/><Relationship Id="rId2" Type="http://schemas.openxmlformats.org/officeDocument/2006/relationships/hyperlink" Target="#'Alternate Water Supply'!A1"/><Relationship Id="rId16" Type="http://schemas.openxmlformats.org/officeDocument/2006/relationships/hyperlink" Target="#'Demographics and Alarms'!A1"/><Relationship Id="rId20" Type="http://schemas.openxmlformats.org/officeDocument/2006/relationships/hyperlink" Target="#'Governmental Information'!A1"/><Relationship Id="rId29" Type="http://schemas.openxmlformats.org/officeDocument/2006/relationships/hyperlink" Target="#'Communications Info'!A1"/><Relationship Id="rId1" Type="http://schemas.openxmlformats.org/officeDocument/2006/relationships/image" Target="../media/image12.png"/><Relationship Id="rId6" Type="http://schemas.openxmlformats.org/officeDocument/2006/relationships/hyperlink" Target="#'Extended Hose Lay Form'!A1"/><Relationship Id="rId11" Type="http://schemas.openxmlformats.org/officeDocument/2006/relationships/hyperlink" Target="file:///G:\Office%20of%20State%20Fire%20Marshal\FIRE\GRANTS%20&amp;%20GOVERNMENTAL%20SERVICES\2.%20Ratings%20&amp;%20Inspections\2023%20Extended%20Hose%20Lay%20Calculator%20vs3.0.xlsm" TargetMode="External"/><Relationship Id="rId24" Type="http://schemas.openxmlformats.org/officeDocument/2006/relationships/hyperlink" Target="#'Apparatus Sheet '!A1"/><Relationship Id="rId5" Type="http://schemas.openxmlformats.org/officeDocument/2006/relationships/hyperlink" Target="#'Task Sheet'!A1"/><Relationship Id="rId15" Type="http://schemas.openxmlformats.org/officeDocument/2006/relationships/hyperlink" Target="#'Fire Station Info 1-5'!A1"/><Relationship Id="rId23" Type="http://schemas.openxmlformats.org/officeDocument/2006/relationships/hyperlink" Target="#'Outside Aid IP'!A1"/><Relationship Id="rId28" Type="http://schemas.openxmlformats.org/officeDocument/2006/relationships/hyperlink" Target="#'Water System 1'!A1"/><Relationship Id="rId10" Type="http://schemas.openxmlformats.org/officeDocument/2006/relationships/hyperlink" Target="#'Extended Hose Lay Form (5)'!A1"/><Relationship Id="rId19" Type="http://schemas.openxmlformats.org/officeDocument/2006/relationships/hyperlink" Target="#'Instructions (2)'!A1"/><Relationship Id="rId4" Type="http://schemas.openxmlformats.org/officeDocument/2006/relationships/hyperlink" Target="#'Alternate Water Appartus List'!A1"/><Relationship Id="rId9" Type="http://schemas.openxmlformats.org/officeDocument/2006/relationships/hyperlink" Target="#'Extended Hose Lay Form (4)'!A1"/><Relationship Id="rId14" Type="http://schemas.openxmlformats.org/officeDocument/2006/relationships/hyperlink" Target="#'City or Town Contact'!A1"/><Relationship Id="rId22" Type="http://schemas.openxmlformats.org/officeDocument/2006/relationships/hyperlink" Target="#'Auto Aid Worksheet'!A1"/><Relationship Id="rId27" Type="http://schemas.openxmlformats.org/officeDocument/2006/relationships/hyperlink" Target="#'Static Water Point'!A1"/></Relationships>
</file>

<file path=xl/drawings/_rels/drawing97.xml.rels><?xml version="1.0" encoding="UTF-8" standalone="yes"?>
<Relationships xmlns="http://schemas.openxmlformats.org/package/2006/relationships"><Relationship Id="rId8" Type="http://schemas.openxmlformats.org/officeDocument/2006/relationships/hyperlink" Target="#'Extended Hose Lay Form (3)'!A1"/><Relationship Id="rId13" Type="http://schemas.openxmlformats.org/officeDocument/2006/relationships/hyperlink" Target="#'County Contact'!A1"/><Relationship Id="rId18" Type="http://schemas.openxmlformats.org/officeDocument/2006/relationships/hyperlink" Target="#'Structure Fire Respones'!A1"/><Relationship Id="rId26" Type="http://schemas.openxmlformats.org/officeDocument/2006/relationships/hyperlink" Target="#'Community Risk Worksheets'!A1"/><Relationship Id="rId3" Type="http://schemas.openxmlformats.org/officeDocument/2006/relationships/hyperlink" Target="#'Control Sheet'!A1"/><Relationship Id="rId21" Type="http://schemas.openxmlformats.org/officeDocument/2006/relationships/hyperlink" Target="#'Automatic Response'!A1"/><Relationship Id="rId7" Type="http://schemas.openxmlformats.org/officeDocument/2006/relationships/hyperlink" Target="#'Extended Hose Lay Form (2)'!A1"/><Relationship Id="rId12" Type="http://schemas.openxmlformats.org/officeDocument/2006/relationships/hyperlink" Target="#'Department Information'!A1"/><Relationship Id="rId17" Type="http://schemas.openxmlformats.org/officeDocument/2006/relationships/hyperlink" Target="#'Personnel and On Duty Staffing'!A1"/><Relationship Id="rId25" Type="http://schemas.openxmlformats.org/officeDocument/2006/relationships/hyperlink" Target="#'Instructions (3)'!A1"/><Relationship Id="rId2" Type="http://schemas.openxmlformats.org/officeDocument/2006/relationships/hyperlink" Target="#'Alternate Water Supply'!A1"/><Relationship Id="rId16" Type="http://schemas.openxmlformats.org/officeDocument/2006/relationships/hyperlink" Target="#'Demographics and Alarms'!A1"/><Relationship Id="rId20" Type="http://schemas.openxmlformats.org/officeDocument/2006/relationships/hyperlink" Target="#'Governmental Information'!A1"/><Relationship Id="rId29" Type="http://schemas.openxmlformats.org/officeDocument/2006/relationships/hyperlink" Target="#'Communications Info'!A1"/><Relationship Id="rId1" Type="http://schemas.openxmlformats.org/officeDocument/2006/relationships/image" Target="../media/image12.png"/><Relationship Id="rId6" Type="http://schemas.openxmlformats.org/officeDocument/2006/relationships/hyperlink" Target="#'Extended Hose Lay Form'!A1"/><Relationship Id="rId11" Type="http://schemas.openxmlformats.org/officeDocument/2006/relationships/hyperlink" Target="file:///G:\Office%20of%20State%20Fire%20Marshal\FIRE\GRANTS%20&amp;%20GOVERNMENTAL%20SERVICES\2.%20Ratings%20&amp;%20Inspections\2023%20Extended%20Hose%20Lay%20Calculator%20vs3.0.xlsm" TargetMode="External"/><Relationship Id="rId24" Type="http://schemas.openxmlformats.org/officeDocument/2006/relationships/hyperlink" Target="#'Apparatus Sheet '!A1"/><Relationship Id="rId5" Type="http://schemas.openxmlformats.org/officeDocument/2006/relationships/hyperlink" Target="#'Task Sheet'!A1"/><Relationship Id="rId15" Type="http://schemas.openxmlformats.org/officeDocument/2006/relationships/hyperlink" Target="#'Fire Station Info 1-5'!A1"/><Relationship Id="rId23" Type="http://schemas.openxmlformats.org/officeDocument/2006/relationships/hyperlink" Target="#'Outside Aid IP'!A1"/><Relationship Id="rId28" Type="http://schemas.openxmlformats.org/officeDocument/2006/relationships/hyperlink" Target="#'Water System 1'!A1"/><Relationship Id="rId10" Type="http://schemas.openxmlformats.org/officeDocument/2006/relationships/hyperlink" Target="#'Extended Hose Lay Form (5)'!A1"/><Relationship Id="rId19" Type="http://schemas.openxmlformats.org/officeDocument/2006/relationships/hyperlink" Target="#'Instructions (2)'!A1"/><Relationship Id="rId4" Type="http://schemas.openxmlformats.org/officeDocument/2006/relationships/hyperlink" Target="#'Alternate Water Appartus List'!A1"/><Relationship Id="rId9" Type="http://schemas.openxmlformats.org/officeDocument/2006/relationships/hyperlink" Target="#'Extended Hose Lay Form (4)'!A1"/><Relationship Id="rId14" Type="http://schemas.openxmlformats.org/officeDocument/2006/relationships/hyperlink" Target="#'City or Town Contact'!A1"/><Relationship Id="rId22" Type="http://schemas.openxmlformats.org/officeDocument/2006/relationships/hyperlink" Target="#'Auto Aid Worksheet'!A1"/><Relationship Id="rId27" Type="http://schemas.openxmlformats.org/officeDocument/2006/relationships/hyperlink" Target="#'Static Water Point'!A1"/></Relationships>
</file>

<file path=xl/drawings/_rels/drawing98.xml.rels><?xml version="1.0" encoding="UTF-8" standalone="yes"?>
<Relationships xmlns="http://schemas.openxmlformats.org/package/2006/relationships"><Relationship Id="rId1" Type="http://schemas.openxmlformats.org/officeDocument/2006/relationships/hyperlink" Target="#'Personnel and On Duty Staffing'!A1"/></Relationships>
</file>

<file path=xl/drawings/_rels/drawing99.xml.rels><?xml version="1.0" encoding="UTF-8" standalone="yes"?>
<Relationships xmlns="http://schemas.openxmlformats.org/package/2006/relationships"><Relationship Id="rId1" Type="http://schemas.openxmlformats.org/officeDocument/2006/relationships/hyperlink" Target="#'Structure Fire Respones'!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537210</xdr:colOff>
      <xdr:row>2</xdr:row>
      <xdr:rowOff>119743</xdr:rowOff>
    </xdr:from>
    <xdr:to>
      <xdr:col>3</xdr:col>
      <xdr:colOff>445770</xdr:colOff>
      <xdr:row>4</xdr:row>
      <xdr:rowOff>13063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37210" y="500743"/>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Department</a:t>
          </a:r>
          <a:r>
            <a:rPr lang="en-US" sz="1100" b="1" i="1" u="none" baseline="0">
              <a:solidFill>
                <a:schemeClr val="bg1"/>
              </a:solidFill>
            </a:rPr>
            <a:t> Information</a:t>
          </a:r>
          <a:endParaRPr lang="en-US" sz="1100" b="1" i="1" u="none">
            <a:solidFill>
              <a:schemeClr val="bg1"/>
            </a:solidFill>
          </a:endParaRPr>
        </a:p>
      </xdr:txBody>
    </xdr:sp>
    <xdr:clientData/>
  </xdr:twoCellAnchor>
  <xdr:twoCellAnchor>
    <xdr:from>
      <xdr:col>0</xdr:col>
      <xdr:colOff>537210</xdr:colOff>
      <xdr:row>4</xdr:row>
      <xdr:rowOff>105047</xdr:rowOff>
    </xdr:from>
    <xdr:to>
      <xdr:col>3</xdr:col>
      <xdr:colOff>445770</xdr:colOff>
      <xdr:row>5</xdr:row>
      <xdr:rowOff>188867</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537210" y="867047"/>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County Contacts</a:t>
          </a:r>
        </a:p>
      </xdr:txBody>
    </xdr:sp>
    <xdr:clientData/>
  </xdr:twoCellAnchor>
  <xdr:twoCellAnchor>
    <xdr:from>
      <xdr:col>0</xdr:col>
      <xdr:colOff>537210</xdr:colOff>
      <xdr:row>6</xdr:row>
      <xdr:rowOff>90351</xdr:rowOff>
    </xdr:from>
    <xdr:to>
      <xdr:col>3</xdr:col>
      <xdr:colOff>445770</xdr:colOff>
      <xdr:row>7</xdr:row>
      <xdr:rowOff>174171</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37210" y="1233351"/>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City or</a:t>
          </a:r>
          <a:r>
            <a:rPr lang="en-US" sz="1100" b="1" i="1" u="none" baseline="0">
              <a:solidFill>
                <a:schemeClr val="bg1"/>
              </a:solidFill>
            </a:rPr>
            <a:t> Town Contacts</a:t>
          </a:r>
          <a:endParaRPr lang="en-US" sz="1100" b="1" i="1" u="none">
            <a:solidFill>
              <a:schemeClr val="bg1"/>
            </a:solidFill>
          </a:endParaRPr>
        </a:p>
      </xdr:txBody>
    </xdr:sp>
    <xdr:clientData/>
  </xdr:twoCellAnchor>
  <xdr:twoCellAnchor>
    <xdr:from>
      <xdr:col>0</xdr:col>
      <xdr:colOff>537210</xdr:colOff>
      <xdr:row>8</xdr:row>
      <xdr:rowOff>75655</xdr:rowOff>
    </xdr:from>
    <xdr:to>
      <xdr:col>3</xdr:col>
      <xdr:colOff>445770</xdr:colOff>
      <xdr:row>9</xdr:row>
      <xdr:rowOff>159475</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537210" y="1599655"/>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Communication</a:t>
          </a:r>
          <a:r>
            <a:rPr lang="en-US" sz="1100" b="1" i="1" u="none" baseline="0">
              <a:solidFill>
                <a:schemeClr val="bg1"/>
              </a:solidFill>
            </a:rPr>
            <a:t> Info</a:t>
          </a:r>
          <a:endParaRPr lang="en-US" sz="1100" b="1" i="1" u="none">
            <a:solidFill>
              <a:schemeClr val="bg1"/>
            </a:solidFill>
          </a:endParaRPr>
        </a:p>
      </xdr:txBody>
    </xdr:sp>
    <xdr:clientData/>
  </xdr:twoCellAnchor>
  <xdr:twoCellAnchor>
    <xdr:from>
      <xdr:col>0</xdr:col>
      <xdr:colOff>537210</xdr:colOff>
      <xdr:row>10</xdr:row>
      <xdr:rowOff>60959</xdr:rowOff>
    </xdr:from>
    <xdr:to>
      <xdr:col>3</xdr:col>
      <xdr:colOff>445770</xdr:colOff>
      <xdr:row>11</xdr:row>
      <xdr:rowOff>144779</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537210" y="1965959"/>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Fire Station Info </a:t>
          </a:r>
        </a:p>
      </xdr:txBody>
    </xdr:sp>
    <xdr:clientData/>
  </xdr:twoCellAnchor>
  <xdr:twoCellAnchor>
    <xdr:from>
      <xdr:col>0</xdr:col>
      <xdr:colOff>537210</xdr:colOff>
      <xdr:row>12</xdr:row>
      <xdr:rowOff>46263</xdr:rowOff>
    </xdr:from>
    <xdr:to>
      <xdr:col>3</xdr:col>
      <xdr:colOff>445770</xdr:colOff>
      <xdr:row>13</xdr:row>
      <xdr:rowOff>130083</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537210" y="2332263"/>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Governmental Information</a:t>
          </a:r>
        </a:p>
      </xdr:txBody>
    </xdr:sp>
    <xdr:clientData/>
  </xdr:twoCellAnchor>
  <xdr:twoCellAnchor>
    <xdr:from>
      <xdr:col>0</xdr:col>
      <xdr:colOff>537210</xdr:colOff>
      <xdr:row>14</xdr:row>
      <xdr:rowOff>31567</xdr:rowOff>
    </xdr:from>
    <xdr:to>
      <xdr:col>3</xdr:col>
      <xdr:colOff>445770</xdr:colOff>
      <xdr:row>15</xdr:row>
      <xdr:rowOff>115387</xdr:rowOff>
    </xdr:to>
    <xdr:sp macro="" textlink="">
      <xdr:nvSpPr>
        <xdr:cNvPr id="11" name="Rectangle: Rounded Corner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537210" y="2698567"/>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Demographics and Alarms</a:t>
          </a:r>
        </a:p>
      </xdr:txBody>
    </xdr:sp>
    <xdr:clientData/>
  </xdr:twoCellAnchor>
  <xdr:twoCellAnchor>
    <xdr:from>
      <xdr:col>0</xdr:col>
      <xdr:colOff>537210</xdr:colOff>
      <xdr:row>16</xdr:row>
      <xdr:rowOff>16871</xdr:rowOff>
    </xdr:from>
    <xdr:to>
      <xdr:col>3</xdr:col>
      <xdr:colOff>445770</xdr:colOff>
      <xdr:row>17</xdr:row>
      <xdr:rowOff>100691</xdr:rowOff>
    </xdr:to>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537210" y="3064871"/>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 Response Zone</a:t>
          </a:r>
        </a:p>
      </xdr:txBody>
    </xdr:sp>
    <xdr:clientData/>
  </xdr:twoCellAnchor>
  <xdr:twoCellAnchor>
    <xdr:from>
      <xdr:col>0</xdr:col>
      <xdr:colOff>537210</xdr:colOff>
      <xdr:row>18</xdr:row>
      <xdr:rowOff>2175</xdr:rowOff>
    </xdr:from>
    <xdr:to>
      <xdr:col>3</xdr:col>
      <xdr:colOff>445770</xdr:colOff>
      <xdr:row>19</xdr:row>
      <xdr:rowOff>85995</xdr:rowOff>
    </xdr:to>
    <xdr:sp macro="" textlink="">
      <xdr:nvSpPr>
        <xdr:cNvPr id="13" name="Rectangle: Rounded Corner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537210" y="3431175"/>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Personnel and On Duty Staffing</a:t>
          </a:r>
        </a:p>
      </xdr:txBody>
    </xdr:sp>
    <xdr:clientData/>
  </xdr:twoCellAnchor>
  <xdr:twoCellAnchor>
    <xdr:from>
      <xdr:col>0</xdr:col>
      <xdr:colOff>537210</xdr:colOff>
      <xdr:row>19</xdr:row>
      <xdr:rowOff>177979</xdr:rowOff>
    </xdr:from>
    <xdr:to>
      <xdr:col>3</xdr:col>
      <xdr:colOff>445770</xdr:colOff>
      <xdr:row>21</xdr:row>
      <xdr:rowOff>71299</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537210" y="3797479"/>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Structure Fire Response</a:t>
          </a:r>
        </a:p>
      </xdr:txBody>
    </xdr:sp>
    <xdr:clientData/>
  </xdr:twoCellAnchor>
  <xdr:twoCellAnchor>
    <xdr:from>
      <xdr:col>0</xdr:col>
      <xdr:colOff>537210</xdr:colOff>
      <xdr:row>21</xdr:row>
      <xdr:rowOff>163283</xdr:rowOff>
    </xdr:from>
    <xdr:to>
      <xdr:col>3</xdr:col>
      <xdr:colOff>445770</xdr:colOff>
      <xdr:row>23</xdr:row>
      <xdr:rowOff>56603</xdr:rowOff>
    </xdr:to>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00000000-0008-0000-0000-00000F000000}"/>
            </a:ext>
          </a:extLst>
        </xdr:cNvPr>
        <xdr:cNvSpPr/>
      </xdr:nvSpPr>
      <xdr:spPr>
        <a:xfrm>
          <a:off x="537210" y="4163783"/>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0</xdr:col>
      <xdr:colOff>537210</xdr:colOff>
      <xdr:row>29</xdr:row>
      <xdr:rowOff>104499</xdr:rowOff>
    </xdr:from>
    <xdr:to>
      <xdr:col>3</xdr:col>
      <xdr:colOff>445770</xdr:colOff>
      <xdr:row>30</xdr:row>
      <xdr:rowOff>188319</xdr:rowOff>
    </xdr:to>
    <xdr:sp macro="" textlink="">
      <xdr:nvSpPr>
        <xdr:cNvPr id="17" name="Rectangle: Rounded Corners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537210" y="5628999"/>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Outside Aid for IP's</a:t>
          </a:r>
        </a:p>
      </xdr:txBody>
    </xdr:sp>
    <xdr:clientData/>
  </xdr:twoCellAnchor>
  <xdr:twoCellAnchor>
    <xdr:from>
      <xdr:col>0</xdr:col>
      <xdr:colOff>537210</xdr:colOff>
      <xdr:row>31</xdr:row>
      <xdr:rowOff>89809</xdr:rowOff>
    </xdr:from>
    <xdr:to>
      <xdr:col>3</xdr:col>
      <xdr:colOff>445770</xdr:colOff>
      <xdr:row>32</xdr:row>
      <xdr:rowOff>173629</xdr:rowOff>
    </xdr:to>
    <xdr:sp macro="" textlink="">
      <xdr:nvSpPr>
        <xdr:cNvPr id="18" name="Rectangle: Rounded Corners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537210" y="5995309"/>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Water System 1</a:t>
          </a:r>
        </a:p>
      </xdr:txBody>
    </xdr:sp>
    <xdr:clientData/>
  </xdr:twoCellAnchor>
  <xdr:twoCellAnchor>
    <xdr:from>
      <xdr:col>8</xdr:col>
      <xdr:colOff>314325</xdr:colOff>
      <xdr:row>4</xdr:row>
      <xdr:rowOff>66675</xdr:rowOff>
    </xdr:from>
    <xdr:to>
      <xdr:col>10</xdr:col>
      <xdr:colOff>9525</xdr:colOff>
      <xdr:row>5</xdr:row>
      <xdr:rowOff>150495</xdr:rowOff>
    </xdr:to>
    <xdr:sp macro="" textlink="">
      <xdr:nvSpPr>
        <xdr:cNvPr id="23" name="Rectangle: Rounded Corners 22">
          <a:hlinkClick xmlns:r="http://schemas.openxmlformats.org/officeDocument/2006/relationships" r:id="rId14"/>
          <a:extLst>
            <a:ext uri="{FF2B5EF4-FFF2-40B4-BE49-F238E27FC236}">
              <a16:creationId xmlns:a16="http://schemas.microsoft.com/office/drawing/2014/main" id="{00000000-0008-0000-0000-000017000000}"/>
            </a:ext>
          </a:extLst>
        </xdr:cNvPr>
        <xdr:cNvSpPr/>
      </xdr:nvSpPr>
      <xdr:spPr>
        <a:xfrm>
          <a:off x="5191125" y="82867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8</xdr:col>
      <xdr:colOff>314325</xdr:colOff>
      <xdr:row>6</xdr:row>
      <xdr:rowOff>20955</xdr:rowOff>
    </xdr:from>
    <xdr:to>
      <xdr:col>10</xdr:col>
      <xdr:colOff>9525</xdr:colOff>
      <xdr:row>7</xdr:row>
      <xdr:rowOff>104775</xdr:rowOff>
    </xdr:to>
    <xdr:sp macro="" textlink="">
      <xdr:nvSpPr>
        <xdr:cNvPr id="25" name="Rectangle: Rounded Corners 24">
          <a:hlinkClick xmlns:r="http://schemas.openxmlformats.org/officeDocument/2006/relationships" r:id="rId15"/>
          <a:extLst>
            <a:ext uri="{FF2B5EF4-FFF2-40B4-BE49-F238E27FC236}">
              <a16:creationId xmlns:a16="http://schemas.microsoft.com/office/drawing/2014/main" id="{00000000-0008-0000-0000-000019000000}"/>
            </a:ext>
          </a:extLst>
        </xdr:cNvPr>
        <xdr:cNvSpPr/>
      </xdr:nvSpPr>
      <xdr:spPr>
        <a:xfrm>
          <a:off x="5191125" y="116395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0</xdr:col>
      <xdr:colOff>537210</xdr:colOff>
      <xdr:row>23</xdr:row>
      <xdr:rowOff>148587</xdr:rowOff>
    </xdr:from>
    <xdr:to>
      <xdr:col>3</xdr:col>
      <xdr:colOff>445770</xdr:colOff>
      <xdr:row>25</xdr:row>
      <xdr:rowOff>41907</xdr:rowOff>
    </xdr:to>
    <xdr:sp macro="" textlink="">
      <xdr:nvSpPr>
        <xdr:cNvPr id="7" name="Rectangle: Rounded Corners 6">
          <a:hlinkClick xmlns:r="http://schemas.openxmlformats.org/officeDocument/2006/relationships" r:id="rId16"/>
          <a:extLst>
            <a:ext uri="{FF2B5EF4-FFF2-40B4-BE49-F238E27FC236}">
              <a16:creationId xmlns:a16="http://schemas.microsoft.com/office/drawing/2014/main" id="{00000000-0008-0000-0000-000007000000}"/>
            </a:ext>
          </a:extLst>
        </xdr:cNvPr>
        <xdr:cNvSpPr/>
      </xdr:nvSpPr>
      <xdr:spPr>
        <a:xfrm>
          <a:off x="537210" y="4530087"/>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Sheets</a:t>
          </a:r>
          <a:endParaRPr lang="en-US" sz="1100" b="1" i="1" u="none">
            <a:solidFill>
              <a:schemeClr val="bg1"/>
            </a:solidFill>
          </a:endParaRPr>
        </a:p>
      </xdr:txBody>
    </xdr:sp>
    <xdr:clientData/>
  </xdr:twoCellAnchor>
  <xdr:twoCellAnchor>
    <xdr:from>
      <xdr:col>5</xdr:col>
      <xdr:colOff>0</xdr:colOff>
      <xdr:row>23</xdr:row>
      <xdr:rowOff>0</xdr:rowOff>
    </xdr:from>
    <xdr:to>
      <xdr:col>8</xdr:col>
      <xdr:colOff>0</xdr:colOff>
      <xdr:row>24</xdr:row>
      <xdr:rowOff>83820</xdr:rowOff>
    </xdr:to>
    <xdr:sp macro="" textlink="">
      <xdr:nvSpPr>
        <xdr:cNvPr id="8" name="Rectangle: Rounded Corners 7">
          <a:hlinkClick xmlns:r="http://schemas.openxmlformats.org/officeDocument/2006/relationships" r:id="rId17"/>
          <a:extLst>
            <a:ext uri="{FF2B5EF4-FFF2-40B4-BE49-F238E27FC236}">
              <a16:creationId xmlns:a16="http://schemas.microsoft.com/office/drawing/2014/main" id="{00000000-0008-0000-0000-000008000000}"/>
            </a:ext>
          </a:extLst>
        </xdr:cNvPr>
        <xdr:cNvSpPr/>
      </xdr:nvSpPr>
      <xdr:spPr>
        <a:xfrm>
          <a:off x="3048000" y="4381500"/>
          <a:ext cx="182880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Automatic Aid Worksheets</a:t>
          </a:r>
        </a:p>
      </xdr:txBody>
    </xdr:sp>
    <xdr:clientData/>
  </xdr:twoCellAnchor>
  <xdr:twoCellAnchor>
    <xdr:from>
      <xdr:col>0</xdr:col>
      <xdr:colOff>537210</xdr:colOff>
      <xdr:row>25</xdr:row>
      <xdr:rowOff>133891</xdr:rowOff>
    </xdr:from>
    <xdr:to>
      <xdr:col>3</xdr:col>
      <xdr:colOff>445770</xdr:colOff>
      <xdr:row>27</xdr:row>
      <xdr:rowOff>27211</xdr:rowOff>
    </xdr:to>
    <xdr:sp macro="" textlink="">
      <xdr:nvSpPr>
        <xdr:cNvPr id="9" name="Rectangle: Rounded Corners 8">
          <a:hlinkClick xmlns:r="http://schemas.openxmlformats.org/officeDocument/2006/relationships" r:id="rId18"/>
          <a:extLst>
            <a:ext uri="{FF2B5EF4-FFF2-40B4-BE49-F238E27FC236}">
              <a16:creationId xmlns:a16="http://schemas.microsoft.com/office/drawing/2014/main" id="{00000000-0008-0000-0000-000009000000}"/>
            </a:ext>
          </a:extLst>
        </xdr:cNvPr>
        <xdr:cNvSpPr/>
      </xdr:nvSpPr>
      <xdr:spPr>
        <a:xfrm>
          <a:off x="537210" y="4896391"/>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Training Sheets</a:t>
          </a:r>
        </a:p>
      </xdr:txBody>
    </xdr:sp>
    <xdr:clientData/>
  </xdr:twoCellAnchor>
  <xdr:twoCellAnchor>
    <xdr:from>
      <xdr:col>0</xdr:col>
      <xdr:colOff>537210</xdr:colOff>
      <xdr:row>27</xdr:row>
      <xdr:rowOff>119195</xdr:rowOff>
    </xdr:from>
    <xdr:to>
      <xdr:col>3</xdr:col>
      <xdr:colOff>445770</xdr:colOff>
      <xdr:row>29</xdr:row>
      <xdr:rowOff>12515</xdr:rowOff>
    </xdr:to>
    <xdr:sp macro="" textlink="">
      <xdr:nvSpPr>
        <xdr:cNvPr id="16" name="Rectangle: Rounded Corners 15">
          <a:hlinkClick xmlns:r="http://schemas.openxmlformats.org/officeDocument/2006/relationships" r:id="rId19"/>
          <a:extLst>
            <a:ext uri="{FF2B5EF4-FFF2-40B4-BE49-F238E27FC236}">
              <a16:creationId xmlns:a16="http://schemas.microsoft.com/office/drawing/2014/main" id="{00000000-0008-0000-0000-000010000000}"/>
            </a:ext>
          </a:extLst>
        </xdr:cNvPr>
        <xdr:cNvSpPr/>
      </xdr:nvSpPr>
      <xdr:spPr>
        <a:xfrm>
          <a:off x="537210" y="5262695"/>
          <a:ext cx="173736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Community Risk</a:t>
          </a:r>
          <a:r>
            <a:rPr lang="en-US" sz="1000" b="1" i="1" u="none" baseline="0">
              <a:solidFill>
                <a:schemeClr val="bg1"/>
              </a:solidFill>
            </a:rPr>
            <a:t> Reduction</a:t>
          </a:r>
          <a:endParaRPr lang="en-US" sz="1000" b="1" i="1" u="none">
            <a:solidFill>
              <a:schemeClr val="bg1"/>
            </a:solidFill>
          </a:endParaRPr>
        </a:p>
      </xdr:txBody>
    </xdr:sp>
    <xdr:clientData/>
  </xdr:twoCellAnchor>
  <xdr:twoCellAnchor>
    <xdr:from>
      <xdr:col>5</xdr:col>
      <xdr:colOff>0</xdr:colOff>
      <xdr:row>30</xdr:row>
      <xdr:rowOff>0</xdr:rowOff>
    </xdr:from>
    <xdr:to>
      <xdr:col>8</xdr:col>
      <xdr:colOff>0</xdr:colOff>
      <xdr:row>31</xdr:row>
      <xdr:rowOff>83820</xdr:rowOff>
    </xdr:to>
    <xdr:sp macro="" textlink="">
      <xdr:nvSpPr>
        <xdr:cNvPr id="20" name="Rectangle: Rounded Corners 19">
          <a:hlinkClick xmlns:r="http://schemas.openxmlformats.org/officeDocument/2006/relationships" r:id="rId20"/>
          <a:extLst>
            <a:ext uri="{FF2B5EF4-FFF2-40B4-BE49-F238E27FC236}">
              <a16:creationId xmlns:a16="http://schemas.microsoft.com/office/drawing/2014/main" id="{00000000-0008-0000-0000-000014000000}"/>
            </a:ext>
          </a:extLst>
        </xdr:cNvPr>
        <xdr:cNvSpPr/>
      </xdr:nvSpPr>
      <xdr:spPr>
        <a:xfrm>
          <a:off x="3048000" y="5715000"/>
          <a:ext cx="182880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Deployment Performance</a:t>
          </a:r>
        </a:p>
      </xdr:txBody>
    </xdr:sp>
    <xdr:clientData/>
  </xdr:twoCellAnchor>
  <xdr:twoCellAnchor>
    <xdr:from>
      <xdr:col>9</xdr:col>
      <xdr:colOff>0</xdr:colOff>
      <xdr:row>13</xdr:row>
      <xdr:rowOff>0</xdr:rowOff>
    </xdr:from>
    <xdr:to>
      <xdr:col>12</xdr:col>
      <xdr:colOff>0</xdr:colOff>
      <xdr:row>14</xdr:row>
      <xdr:rowOff>83820</xdr:rowOff>
    </xdr:to>
    <xdr:sp macro="" textlink="">
      <xdr:nvSpPr>
        <xdr:cNvPr id="21" name="Rectangle: Rounded Corners 20">
          <a:hlinkClick xmlns:r="http://schemas.openxmlformats.org/officeDocument/2006/relationships" r:id="rId21"/>
          <a:extLst>
            <a:ext uri="{FF2B5EF4-FFF2-40B4-BE49-F238E27FC236}">
              <a16:creationId xmlns:a16="http://schemas.microsoft.com/office/drawing/2014/main" id="{00000000-0008-0000-0000-000015000000}"/>
            </a:ext>
          </a:extLst>
        </xdr:cNvPr>
        <xdr:cNvSpPr/>
      </xdr:nvSpPr>
      <xdr:spPr>
        <a:xfrm>
          <a:off x="5486400" y="2476500"/>
          <a:ext cx="182880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Equipment</a:t>
          </a:r>
          <a:r>
            <a:rPr lang="en-US" sz="1000" b="1" i="1" u="none" baseline="0">
              <a:solidFill>
                <a:schemeClr val="bg1"/>
              </a:solidFill>
            </a:rPr>
            <a:t> List</a:t>
          </a:r>
          <a:endParaRPr lang="en-US" sz="1000" b="1" i="1" u="none">
            <a:solidFill>
              <a:schemeClr val="bg1"/>
            </a:solidFill>
          </a:endParaRPr>
        </a:p>
      </xdr:txBody>
    </xdr:sp>
    <xdr:clientData/>
  </xdr:twoCellAnchor>
  <xdr:twoCellAnchor>
    <xdr:from>
      <xdr:col>8</xdr:col>
      <xdr:colOff>533400</xdr:colOff>
      <xdr:row>15</xdr:row>
      <xdr:rowOff>114300</xdr:rowOff>
    </xdr:from>
    <xdr:to>
      <xdr:col>11</xdr:col>
      <xdr:colOff>533400</xdr:colOff>
      <xdr:row>17</xdr:row>
      <xdr:rowOff>7620</xdr:rowOff>
    </xdr:to>
    <xdr:sp macro="" textlink="">
      <xdr:nvSpPr>
        <xdr:cNvPr id="24" name="Rectangle: Rounded Corners 23">
          <a:hlinkClick xmlns:r="http://schemas.openxmlformats.org/officeDocument/2006/relationships" r:id="rId22"/>
          <a:extLst>
            <a:ext uri="{FF2B5EF4-FFF2-40B4-BE49-F238E27FC236}">
              <a16:creationId xmlns:a16="http://schemas.microsoft.com/office/drawing/2014/main" id="{00000000-0008-0000-0000-000018000000}"/>
            </a:ext>
          </a:extLst>
        </xdr:cNvPr>
        <xdr:cNvSpPr/>
      </xdr:nvSpPr>
      <xdr:spPr>
        <a:xfrm>
          <a:off x="5410200" y="2971800"/>
          <a:ext cx="1828800" cy="27432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Static Water</a:t>
          </a:r>
          <a:r>
            <a:rPr lang="en-US" sz="1000" b="1" i="1" u="none" baseline="0">
              <a:solidFill>
                <a:schemeClr val="bg1"/>
              </a:solidFill>
            </a:rPr>
            <a:t> Point Worksheet</a:t>
          </a:r>
        </a:p>
      </xdr:txBody>
    </xdr:sp>
    <xdr:clientData/>
  </xdr:twoCellAnchor>
  <xdr:twoCellAnchor>
    <xdr:from>
      <xdr:col>0</xdr:col>
      <xdr:colOff>548640</xdr:colOff>
      <xdr:row>33</xdr:row>
      <xdr:rowOff>99060</xdr:rowOff>
    </xdr:from>
    <xdr:to>
      <xdr:col>3</xdr:col>
      <xdr:colOff>457200</xdr:colOff>
      <xdr:row>35</xdr:row>
      <xdr:rowOff>0</xdr:rowOff>
    </xdr:to>
    <xdr:sp macro="" textlink="">
      <xdr:nvSpPr>
        <xdr:cNvPr id="19" name="Rectangle: Rounded Corners 18">
          <a:hlinkClick xmlns:r="http://schemas.openxmlformats.org/officeDocument/2006/relationships" r:id="rId23"/>
          <a:extLst>
            <a:ext uri="{FF2B5EF4-FFF2-40B4-BE49-F238E27FC236}">
              <a16:creationId xmlns:a16="http://schemas.microsoft.com/office/drawing/2014/main" id="{00000000-0008-0000-0000-000013000000}"/>
            </a:ext>
          </a:extLst>
        </xdr:cNvPr>
        <xdr:cNvSpPr/>
      </xdr:nvSpPr>
      <xdr:spPr>
        <a:xfrm>
          <a:off x="548640" y="6134100"/>
          <a:ext cx="1737360" cy="2667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304800</xdr:colOff>
      <xdr:row>2</xdr:row>
      <xdr:rowOff>45720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496300" y="200025"/>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11</xdr:col>
      <xdr:colOff>0</xdr:colOff>
      <xdr:row>2</xdr:row>
      <xdr:rowOff>104776</xdr:rowOff>
    </xdr:from>
    <xdr:to>
      <xdr:col>12</xdr:col>
      <xdr:colOff>304800</xdr:colOff>
      <xdr:row>3</xdr:row>
      <xdr:rowOff>161926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734425" y="523876"/>
          <a:ext cx="914400" cy="28575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10</xdr:col>
      <xdr:colOff>327660</xdr:colOff>
      <xdr:row>5</xdr:row>
      <xdr:rowOff>83820</xdr:rowOff>
    </xdr:from>
    <xdr:to>
      <xdr:col>17</xdr:col>
      <xdr:colOff>312420</xdr:colOff>
      <xdr:row>19</xdr:row>
      <xdr:rowOff>220980</xdr:rowOff>
    </xdr:to>
    <xdr:sp macro="" textlink="" fLocksText="0">
      <xdr:nvSpPr>
        <xdr:cNvPr id="4" name="TextBox 3">
          <a:extLst>
            <a:ext uri="{FF2B5EF4-FFF2-40B4-BE49-F238E27FC236}">
              <a16:creationId xmlns:a16="http://schemas.microsoft.com/office/drawing/2014/main" id="{00000000-0008-0000-0900-000004000000}"/>
            </a:ext>
          </a:extLst>
        </xdr:cNvPr>
        <xdr:cNvSpPr txBox="1"/>
      </xdr:nvSpPr>
      <xdr:spPr>
        <a:xfrm>
          <a:off x="8458200" y="1188720"/>
          <a:ext cx="4251960" cy="333756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438150</xdr:colOff>
      <xdr:row>1</xdr:row>
      <xdr:rowOff>28575</xdr:rowOff>
    </xdr:from>
    <xdr:to>
      <xdr:col>1</xdr:col>
      <xdr:colOff>1796144</xdr:colOff>
      <xdr:row>2</xdr:row>
      <xdr:rowOff>28575</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E212912D-738E-46B0-B810-7EFE9DAA4348}"/>
            </a:ext>
          </a:extLst>
        </xdr:cNvPr>
        <xdr:cNvSpPr/>
      </xdr:nvSpPr>
      <xdr:spPr>
        <a:xfrm>
          <a:off x="657225" y="2286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438150</xdr:colOff>
      <xdr:row>4</xdr:row>
      <xdr:rowOff>2551</xdr:rowOff>
    </xdr:from>
    <xdr:to>
      <xdr:col>1</xdr:col>
      <xdr:colOff>1801585</xdr:colOff>
      <xdr:row>5</xdr:row>
      <xdr:rowOff>2551</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8A672B24-5BA4-4C5F-85A6-A02271452ED5}"/>
            </a:ext>
          </a:extLst>
        </xdr:cNvPr>
        <xdr:cNvSpPr/>
      </xdr:nvSpPr>
      <xdr:spPr>
        <a:xfrm>
          <a:off x="657225" y="8883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438150</xdr:colOff>
      <xdr:row>5</xdr:row>
      <xdr:rowOff>103839</xdr:rowOff>
    </xdr:from>
    <xdr:to>
      <xdr:col>1</xdr:col>
      <xdr:colOff>1801584</xdr:colOff>
      <xdr:row>6</xdr:row>
      <xdr:rowOff>103839</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9A7EF89E-C1FE-46A4-A9DF-A7D372BFE4E3}"/>
            </a:ext>
          </a:extLst>
        </xdr:cNvPr>
        <xdr:cNvSpPr/>
      </xdr:nvSpPr>
      <xdr:spPr>
        <a:xfrm>
          <a:off x="657225" y="12182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438150</xdr:colOff>
      <xdr:row>2</xdr:row>
      <xdr:rowOff>129863</xdr:rowOff>
    </xdr:from>
    <xdr:to>
      <xdr:col>1</xdr:col>
      <xdr:colOff>1796144</xdr:colOff>
      <xdr:row>3</xdr:row>
      <xdr:rowOff>129863</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4B3F2910-40DE-4391-B613-EEF8C65EB781}"/>
            </a:ext>
          </a:extLst>
        </xdr:cNvPr>
        <xdr:cNvSpPr/>
      </xdr:nvSpPr>
      <xdr:spPr>
        <a:xfrm>
          <a:off x="657225" y="5584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438150</xdr:colOff>
      <xdr:row>9</xdr:row>
      <xdr:rowOff>179103</xdr:rowOff>
    </xdr:from>
    <xdr:to>
      <xdr:col>1</xdr:col>
      <xdr:colOff>1801585</xdr:colOff>
      <xdr:row>10</xdr:row>
      <xdr:rowOff>179103</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40BDCB5C-514D-47BA-8716-372E200A04C6}"/>
            </a:ext>
          </a:extLst>
        </xdr:cNvPr>
        <xdr:cNvSpPr/>
      </xdr:nvSpPr>
      <xdr:spPr>
        <a:xfrm>
          <a:off x="657225" y="22079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438150</xdr:colOff>
      <xdr:row>11</xdr:row>
      <xdr:rowOff>51791</xdr:rowOff>
    </xdr:from>
    <xdr:to>
      <xdr:col>1</xdr:col>
      <xdr:colOff>1801585</xdr:colOff>
      <xdr:row>12</xdr:row>
      <xdr:rowOff>51791</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23583D06-B833-48B3-819E-CE95606C4CEA}"/>
            </a:ext>
          </a:extLst>
        </xdr:cNvPr>
        <xdr:cNvSpPr/>
      </xdr:nvSpPr>
      <xdr:spPr>
        <a:xfrm>
          <a:off x="657225" y="25378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438150</xdr:colOff>
      <xdr:row>12</xdr:row>
      <xdr:rowOff>153079</xdr:rowOff>
    </xdr:from>
    <xdr:to>
      <xdr:col>1</xdr:col>
      <xdr:colOff>1796142</xdr:colOff>
      <xdr:row>13</xdr:row>
      <xdr:rowOff>153079</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0CA6F466-9448-4AF4-A0DB-243E11F6F330}"/>
            </a:ext>
          </a:extLst>
        </xdr:cNvPr>
        <xdr:cNvSpPr/>
      </xdr:nvSpPr>
      <xdr:spPr>
        <a:xfrm>
          <a:off x="657225" y="28677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438150</xdr:colOff>
      <xdr:row>18</xdr:row>
      <xdr:rowOff>101031</xdr:rowOff>
    </xdr:from>
    <xdr:to>
      <xdr:col>1</xdr:col>
      <xdr:colOff>1797506</xdr:colOff>
      <xdr:row>19</xdr:row>
      <xdr:rowOff>101031</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9CA603EA-312C-4EB1-92B0-7DAA223C4272}"/>
            </a:ext>
          </a:extLst>
        </xdr:cNvPr>
        <xdr:cNvSpPr/>
      </xdr:nvSpPr>
      <xdr:spPr>
        <a:xfrm>
          <a:off x="657225" y="41872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438150</xdr:colOff>
      <xdr:row>8</xdr:row>
      <xdr:rowOff>77815</xdr:rowOff>
    </xdr:from>
    <xdr:to>
      <xdr:col>1</xdr:col>
      <xdr:colOff>1796144</xdr:colOff>
      <xdr:row>9</xdr:row>
      <xdr:rowOff>77815</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A3015128-7977-4B6E-B1D6-F503C55F694B}"/>
            </a:ext>
          </a:extLst>
        </xdr:cNvPr>
        <xdr:cNvSpPr/>
      </xdr:nvSpPr>
      <xdr:spPr>
        <a:xfrm>
          <a:off x="657225" y="18780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438150</xdr:colOff>
      <xdr:row>14</xdr:row>
      <xdr:rowOff>25767</xdr:rowOff>
    </xdr:from>
    <xdr:to>
      <xdr:col>1</xdr:col>
      <xdr:colOff>1809752</xdr:colOff>
      <xdr:row>15</xdr:row>
      <xdr:rowOff>25767</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91CAC667-DCF5-46A3-95C5-13A135E61488}"/>
            </a:ext>
          </a:extLst>
        </xdr:cNvPr>
        <xdr:cNvSpPr/>
      </xdr:nvSpPr>
      <xdr:spPr>
        <a:xfrm>
          <a:off x="657225" y="31975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438150</xdr:colOff>
      <xdr:row>15</xdr:row>
      <xdr:rowOff>127055</xdr:rowOff>
    </xdr:from>
    <xdr:to>
      <xdr:col>1</xdr:col>
      <xdr:colOff>1801586</xdr:colOff>
      <xdr:row>16</xdr:row>
      <xdr:rowOff>127055</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5D89D950-EE77-44FD-A4E6-F21465F92001}"/>
            </a:ext>
          </a:extLst>
        </xdr:cNvPr>
        <xdr:cNvSpPr/>
      </xdr:nvSpPr>
      <xdr:spPr>
        <a:xfrm>
          <a:off x="657225" y="35274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438150</xdr:colOff>
      <xdr:row>21</xdr:row>
      <xdr:rowOff>75007</xdr:rowOff>
    </xdr:from>
    <xdr:to>
      <xdr:col>1</xdr:col>
      <xdr:colOff>1801585</xdr:colOff>
      <xdr:row>22</xdr:row>
      <xdr:rowOff>75007</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4A9A8762-2760-47B2-B64E-C0A6D74A7D83}"/>
            </a:ext>
          </a:extLst>
        </xdr:cNvPr>
        <xdr:cNvSpPr/>
      </xdr:nvSpPr>
      <xdr:spPr>
        <a:xfrm>
          <a:off x="657225" y="48470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438150</xdr:colOff>
      <xdr:row>16</xdr:row>
      <xdr:rowOff>228343</xdr:rowOff>
    </xdr:from>
    <xdr:to>
      <xdr:col>1</xdr:col>
      <xdr:colOff>1796145</xdr:colOff>
      <xdr:row>17</xdr:row>
      <xdr:rowOff>228343</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7C5EA9C0-D29B-4DB8-9E75-97BCD34B93D5}"/>
            </a:ext>
          </a:extLst>
        </xdr:cNvPr>
        <xdr:cNvSpPr/>
      </xdr:nvSpPr>
      <xdr:spPr>
        <a:xfrm>
          <a:off x="657225" y="38573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438150</xdr:colOff>
      <xdr:row>22</xdr:row>
      <xdr:rowOff>176295</xdr:rowOff>
    </xdr:from>
    <xdr:to>
      <xdr:col>1</xdr:col>
      <xdr:colOff>1801585</xdr:colOff>
      <xdr:row>24</xdr:row>
      <xdr:rowOff>23895</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9BB3B46D-5951-430C-918F-1A834212018F}"/>
            </a:ext>
          </a:extLst>
        </xdr:cNvPr>
        <xdr:cNvSpPr/>
      </xdr:nvSpPr>
      <xdr:spPr>
        <a:xfrm>
          <a:off x="657225" y="51769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438150</xdr:colOff>
      <xdr:row>19</xdr:row>
      <xdr:rowOff>202319</xdr:rowOff>
    </xdr:from>
    <xdr:to>
      <xdr:col>1</xdr:col>
      <xdr:colOff>1801586</xdr:colOff>
      <xdr:row>20</xdr:row>
      <xdr:rowOff>202319</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B9EDA0D3-F45C-4DD8-BE80-4CF499E6E3DB}"/>
            </a:ext>
          </a:extLst>
        </xdr:cNvPr>
        <xdr:cNvSpPr/>
      </xdr:nvSpPr>
      <xdr:spPr>
        <a:xfrm>
          <a:off x="657225" y="45171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438150</xdr:colOff>
      <xdr:row>28</xdr:row>
      <xdr:rowOff>22960</xdr:rowOff>
    </xdr:from>
    <xdr:to>
      <xdr:col>1</xdr:col>
      <xdr:colOff>1796145</xdr:colOff>
      <xdr:row>29</xdr:row>
      <xdr:rowOff>61060</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DF86A941-4D9C-4C40-81A2-15C4B76F9F44}"/>
            </a:ext>
          </a:extLst>
        </xdr:cNvPr>
        <xdr:cNvSpPr/>
      </xdr:nvSpPr>
      <xdr:spPr>
        <a:xfrm>
          <a:off x="657225" y="61665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438150</xdr:colOff>
      <xdr:row>26</xdr:row>
      <xdr:rowOff>74071</xdr:rowOff>
    </xdr:from>
    <xdr:to>
      <xdr:col>1</xdr:col>
      <xdr:colOff>1796145</xdr:colOff>
      <xdr:row>27</xdr:row>
      <xdr:rowOff>112171</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016FC192-B84F-460F-8435-969F2FCFE8D4}"/>
            </a:ext>
          </a:extLst>
        </xdr:cNvPr>
        <xdr:cNvSpPr/>
      </xdr:nvSpPr>
      <xdr:spPr>
        <a:xfrm>
          <a:off x="657225" y="58366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438150</xdr:colOff>
      <xdr:row>24</xdr:row>
      <xdr:rowOff>125183</xdr:rowOff>
    </xdr:from>
    <xdr:to>
      <xdr:col>1</xdr:col>
      <xdr:colOff>1801585</xdr:colOff>
      <xdr:row>25</xdr:row>
      <xdr:rowOff>163283</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B8FF8312-44A8-41D8-BD31-9C3364B0A469}"/>
            </a:ext>
          </a:extLst>
        </xdr:cNvPr>
        <xdr:cNvSpPr/>
      </xdr:nvSpPr>
      <xdr:spPr>
        <a:xfrm>
          <a:off x="657225" y="55068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438150</xdr:colOff>
      <xdr:row>6</xdr:row>
      <xdr:rowOff>205127</xdr:rowOff>
    </xdr:from>
    <xdr:to>
      <xdr:col>1</xdr:col>
      <xdr:colOff>1796144</xdr:colOff>
      <xdr:row>7</xdr:row>
      <xdr:rowOff>205127</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49EE30B6-BA98-412E-BECF-88A7025971D8}"/>
            </a:ext>
          </a:extLst>
        </xdr:cNvPr>
        <xdr:cNvSpPr/>
      </xdr:nvSpPr>
      <xdr:spPr>
        <a:xfrm>
          <a:off x="657225" y="15481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24</xdr:col>
      <xdr:colOff>0</xdr:colOff>
      <xdr:row>3</xdr:row>
      <xdr:rowOff>348615</xdr:rowOff>
    </xdr:from>
    <xdr:to>
      <xdr:col>25</xdr:col>
      <xdr:colOff>474488</xdr:colOff>
      <xdr:row>4</xdr:row>
      <xdr:rowOff>196801</xdr:rowOff>
    </xdr:to>
    <xdr:sp macro="[0]!Duplicate_Appartus_Sheet"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6600-000003000000}"/>
            </a:ext>
          </a:extLst>
        </xdr:cNvPr>
        <xdr:cNvSpPr/>
      </xdr:nvSpPr>
      <xdr:spPr>
        <a:xfrm>
          <a:off x="12687300" y="824865"/>
          <a:ext cx="1065069" cy="29614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304800</xdr:colOff>
      <xdr:row>2</xdr:row>
      <xdr:rowOff>83820</xdr:rowOff>
    </xdr:to>
    <xdr:sp macro="" textlink="">
      <xdr:nvSpPr>
        <xdr:cNvPr id="22" name="Rectangle: Rounded Corners 21">
          <a:hlinkClick xmlns:r="http://schemas.openxmlformats.org/officeDocument/2006/relationships" r:id="rId1"/>
          <a:extLst>
            <a:ext uri="{FF2B5EF4-FFF2-40B4-BE49-F238E27FC236}">
              <a16:creationId xmlns:a16="http://schemas.microsoft.com/office/drawing/2014/main" id="{00000000-0008-0000-0A00-000016000000}"/>
            </a:ext>
          </a:extLst>
        </xdr:cNvPr>
        <xdr:cNvSpPr/>
      </xdr:nvSpPr>
      <xdr:spPr>
        <a:xfrm>
          <a:off x="9610725" y="1905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13</xdr:col>
      <xdr:colOff>0</xdr:colOff>
      <xdr:row>2</xdr:row>
      <xdr:rowOff>144780</xdr:rowOff>
    </xdr:from>
    <xdr:to>
      <xdr:col>14</xdr:col>
      <xdr:colOff>304800</xdr:colOff>
      <xdr:row>4</xdr:row>
      <xdr:rowOff>38100</xdr:rowOff>
    </xdr:to>
    <xdr:sp macro="" textlink="">
      <xdr:nvSpPr>
        <xdr:cNvPr id="25" name="Rectangle: Rounded Corners 24">
          <a:hlinkClick xmlns:r="http://schemas.openxmlformats.org/officeDocument/2006/relationships" r:id="rId2"/>
          <a:extLst>
            <a:ext uri="{FF2B5EF4-FFF2-40B4-BE49-F238E27FC236}">
              <a16:creationId xmlns:a16="http://schemas.microsoft.com/office/drawing/2014/main" id="{00000000-0008-0000-0A00-000019000000}"/>
            </a:ext>
          </a:extLst>
        </xdr:cNvPr>
        <xdr:cNvSpPr/>
      </xdr:nvSpPr>
      <xdr:spPr>
        <a:xfrm>
          <a:off x="9610725" y="5257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12</xdr:col>
      <xdr:colOff>190500</xdr:colOff>
      <xdr:row>8</xdr:row>
      <xdr:rowOff>102870</xdr:rowOff>
    </xdr:from>
    <xdr:to>
      <xdr:col>21</xdr:col>
      <xdr:colOff>419100</xdr:colOff>
      <xdr:row>29</xdr:row>
      <xdr:rowOff>102870</xdr:rowOff>
    </xdr:to>
    <xdr:sp macro="" textlink="" fLocksText="0">
      <xdr:nvSpPr>
        <xdr:cNvPr id="2" name="TextBox 1">
          <a:extLst>
            <a:ext uri="{FF2B5EF4-FFF2-40B4-BE49-F238E27FC236}">
              <a16:creationId xmlns:a16="http://schemas.microsoft.com/office/drawing/2014/main" id="{00000000-0008-0000-0A00-000002000000}"/>
            </a:ext>
          </a:extLst>
        </xdr:cNvPr>
        <xdr:cNvSpPr txBox="1"/>
      </xdr:nvSpPr>
      <xdr:spPr>
        <a:xfrm>
          <a:off x="9227820" y="1626870"/>
          <a:ext cx="3886200" cy="40005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1</xdr:row>
      <xdr:rowOff>38100</xdr:rowOff>
    </xdr:from>
    <xdr:to>
      <xdr:col>1</xdr:col>
      <xdr:colOff>1786619</xdr:colOff>
      <xdr:row>2</xdr:row>
      <xdr:rowOff>76200</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2EAF65FB-CEA6-4820-86B0-13CE7C6091CF}"/>
            </a:ext>
          </a:extLst>
        </xdr:cNvPr>
        <xdr:cNvSpPr/>
      </xdr:nvSpPr>
      <xdr:spPr>
        <a:xfrm>
          <a:off x="647700" y="2286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428625</xdr:colOff>
      <xdr:row>4</xdr:row>
      <xdr:rowOff>126376</xdr:rowOff>
    </xdr:from>
    <xdr:to>
      <xdr:col>1</xdr:col>
      <xdr:colOff>1792060</xdr:colOff>
      <xdr:row>5</xdr:row>
      <xdr:rowOff>164476</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1E3ABCAB-BD8C-4C8A-97C1-42C7F61B5D37}"/>
            </a:ext>
          </a:extLst>
        </xdr:cNvPr>
        <xdr:cNvSpPr/>
      </xdr:nvSpPr>
      <xdr:spPr>
        <a:xfrm>
          <a:off x="647700" y="8883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428625</xdr:colOff>
      <xdr:row>6</xdr:row>
      <xdr:rowOff>75264</xdr:rowOff>
    </xdr:from>
    <xdr:to>
      <xdr:col>1</xdr:col>
      <xdr:colOff>1792059</xdr:colOff>
      <xdr:row>7</xdr:row>
      <xdr:rowOff>113364</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36B93FB2-D8FC-4B06-938C-89E237C7C01F}"/>
            </a:ext>
          </a:extLst>
        </xdr:cNvPr>
        <xdr:cNvSpPr/>
      </xdr:nvSpPr>
      <xdr:spPr>
        <a:xfrm>
          <a:off x="647700" y="12182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428625</xdr:colOff>
      <xdr:row>2</xdr:row>
      <xdr:rowOff>177488</xdr:rowOff>
    </xdr:from>
    <xdr:to>
      <xdr:col>1</xdr:col>
      <xdr:colOff>1786619</xdr:colOff>
      <xdr:row>4</xdr:row>
      <xdr:rowOff>25088</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B747E7A5-B74A-4039-91CE-3C266D834794}"/>
            </a:ext>
          </a:extLst>
        </xdr:cNvPr>
        <xdr:cNvSpPr/>
      </xdr:nvSpPr>
      <xdr:spPr>
        <a:xfrm>
          <a:off x="647700" y="5584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428625</xdr:colOff>
      <xdr:row>11</xdr:row>
      <xdr:rowOff>112428</xdr:rowOff>
    </xdr:from>
    <xdr:to>
      <xdr:col>1</xdr:col>
      <xdr:colOff>1792060</xdr:colOff>
      <xdr:row>12</xdr:row>
      <xdr:rowOff>150528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03198883-A581-4E2E-87D5-841E7E5E4C88}"/>
            </a:ext>
          </a:extLst>
        </xdr:cNvPr>
        <xdr:cNvSpPr/>
      </xdr:nvSpPr>
      <xdr:spPr>
        <a:xfrm>
          <a:off x="647700" y="22079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428625</xdr:colOff>
      <xdr:row>13</xdr:row>
      <xdr:rowOff>61316</xdr:rowOff>
    </xdr:from>
    <xdr:to>
      <xdr:col>1</xdr:col>
      <xdr:colOff>1792060</xdr:colOff>
      <xdr:row>14</xdr:row>
      <xdr:rowOff>99416</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BAE80591-4556-4292-BA13-0CF6C1341FD5}"/>
            </a:ext>
          </a:extLst>
        </xdr:cNvPr>
        <xdr:cNvSpPr/>
      </xdr:nvSpPr>
      <xdr:spPr>
        <a:xfrm>
          <a:off x="647700" y="25378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428625</xdr:colOff>
      <xdr:row>15</xdr:row>
      <xdr:rowOff>10204</xdr:rowOff>
    </xdr:from>
    <xdr:to>
      <xdr:col>1</xdr:col>
      <xdr:colOff>1786617</xdr:colOff>
      <xdr:row>16</xdr:row>
      <xdr:rowOff>48304</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8E106FB7-1A7D-4CD6-9783-E112B2EF7B7D}"/>
            </a:ext>
          </a:extLst>
        </xdr:cNvPr>
        <xdr:cNvSpPr/>
      </xdr:nvSpPr>
      <xdr:spPr>
        <a:xfrm>
          <a:off x="647700" y="28677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428625</xdr:colOff>
      <xdr:row>21</xdr:row>
      <xdr:rowOff>186756</xdr:rowOff>
    </xdr:from>
    <xdr:to>
      <xdr:col>1</xdr:col>
      <xdr:colOff>1787981</xdr:colOff>
      <xdr:row>23</xdr:row>
      <xdr:rowOff>34356</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D09BD997-9785-4A99-BC14-A84BA7FFECAB}"/>
            </a:ext>
          </a:extLst>
        </xdr:cNvPr>
        <xdr:cNvSpPr/>
      </xdr:nvSpPr>
      <xdr:spPr>
        <a:xfrm>
          <a:off x="647700" y="41872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428625</xdr:colOff>
      <xdr:row>9</xdr:row>
      <xdr:rowOff>163540</xdr:rowOff>
    </xdr:from>
    <xdr:to>
      <xdr:col>1</xdr:col>
      <xdr:colOff>1786619</xdr:colOff>
      <xdr:row>11</xdr:row>
      <xdr:rowOff>11140</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62969F99-C32F-470E-866E-6803248C79DA}"/>
            </a:ext>
          </a:extLst>
        </xdr:cNvPr>
        <xdr:cNvSpPr/>
      </xdr:nvSpPr>
      <xdr:spPr>
        <a:xfrm>
          <a:off x="647700" y="18780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428625</xdr:colOff>
      <xdr:row>16</xdr:row>
      <xdr:rowOff>149592</xdr:rowOff>
    </xdr:from>
    <xdr:to>
      <xdr:col>1</xdr:col>
      <xdr:colOff>1800227</xdr:colOff>
      <xdr:row>17</xdr:row>
      <xdr:rowOff>187692</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8EDB2134-387A-431C-A414-A76F1AF3EEB4}"/>
            </a:ext>
          </a:extLst>
        </xdr:cNvPr>
        <xdr:cNvSpPr/>
      </xdr:nvSpPr>
      <xdr:spPr>
        <a:xfrm>
          <a:off x="647700" y="31975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428625</xdr:colOff>
      <xdr:row>18</xdr:row>
      <xdr:rowOff>98480</xdr:rowOff>
    </xdr:from>
    <xdr:to>
      <xdr:col>1</xdr:col>
      <xdr:colOff>1792061</xdr:colOff>
      <xdr:row>19</xdr:row>
      <xdr:rowOff>136580</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3D6E4A0F-A4A8-4574-8A7D-BB3A9A4793B6}"/>
            </a:ext>
          </a:extLst>
        </xdr:cNvPr>
        <xdr:cNvSpPr/>
      </xdr:nvSpPr>
      <xdr:spPr>
        <a:xfrm>
          <a:off x="647700" y="35274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428625</xdr:colOff>
      <xdr:row>25</xdr:row>
      <xdr:rowOff>84532</xdr:rowOff>
    </xdr:from>
    <xdr:to>
      <xdr:col>1</xdr:col>
      <xdr:colOff>1792060</xdr:colOff>
      <xdr:row>26</xdr:row>
      <xdr:rowOff>122632</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B0A18F6B-16DC-4BF1-8B7D-EE5F9A5D2365}"/>
            </a:ext>
          </a:extLst>
        </xdr:cNvPr>
        <xdr:cNvSpPr/>
      </xdr:nvSpPr>
      <xdr:spPr>
        <a:xfrm>
          <a:off x="647700" y="48470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428625</xdr:colOff>
      <xdr:row>20</xdr:row>
      <xdr:rowOff>47368</xdr:rowOff>
    </xdr:from>
    <xdr:to>
      <xdr:col>1</xdr:col>
      <xdr:colOff>1786620</xdr:colOff>
      <xdr:row>21</xdr:row>
      <xdr:rowOff>85468</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D2A447C9-5C0C-4DBF-8222-32FBE30E1669}"/>
            </a:ext>
          </a:extLst>
        </xdr:cNvPr>
        <xdr:cNvSpPr/>
      </xdr:nvSpPr>
      <xdr:spPr>
        <a:xfrm>
          <a:off x="647700" y="38573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428625</xdr:colOff>
      <xdr:row>27</xdr:row>
      <xdr:rowOff>33420</xdr:rowOff>
    </xdr:from>
    <xdr:to>
      <xdr:col>1</xdr:col>
      <xdr:colOff>1792060</xdr:colOff>
      <xdr:row>28</xdr:row>
      <xdr:rowOff>71520</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E1586667-3EF8-4F2B-927B-AA0819031468}"/>
            </a:ext>
          </a:extLst>
        </xdr:cNvPr>
        <xdr:cNvSpPr/>
      </xdr:nvSpPr>
      <xdr:spPr>
        <a:xfrm>
          <a:off x="647700" y="51769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428625</xdr:colOff>
      <xdr:row>23</xdr:row>
      <xdr:rowOff>135644</xdr:rowOff>
    </xdr:from>
    <xdr:to>
      <xdr:col>1</xdr:col>
      <xdr:colOff>1792061</xdr:colOff>
      <xdr:row>24</xdr:row>
      <xdr:rowOff>173744</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34F81C41-A6DD-4E8D-AD7F-59D2002C44E3}"/>
            </a:ext>
          </a:extLst>
        </xdr:cNvPr>
        <xdr:cNvSpPr/>
      </xdr:nvSpPr>
      <xdr:spPr>
        <a:xfrm>
          <a:off x="647700" y="45171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428625</xdr:colOff>
      <xdr:row>32</xdr:row>
      <xdr:rowOff>70585</xdr:rowOff>
    </xdr:from>
    <xdr:to>
      <xdr:col>1</xdr:col>
      <xdr:colOff>1786620</xdr:colOff>
      <xdr:row>33</xdr:row>
      <xdr:rowOff>108685</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9842D6CE-A42F-4C6E-814E-D6016A5CF830}"/>
            </a:ext>
          </a:extLst>
        </xdr:cNvPr>
        <xdr:cNvSpPr/>
      </xdr:nvSpPr>
      <xdr:spPr>
        <a:xfrm>
          <a:off x="647700" y="61665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428625</xdr:colOff>
      <xdr:row>30</xdr:row>
      <xdr:rowOff>121696</xdr:rowOff>
    </xdr:from>
    <xdr:to>
      <xdr:col>1</xdr:col>
      <xdr:colOff>1786620</xdr:colOff>
      <xdr:row>31</xdr:row>
      <xdr:rowOff>159796</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FD25E770-61F2-446C-9B2A-12BF7058F8AD}"/>
            </a:ext>
          </a:extLst>
        </xdr:cNvPr>
        <xdr:cNvSpPr/>
      </xdr:nvSpPr>
      <xdr:spPr>
        <a:xfrm>
          <a:off x="647700" y="58366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428625</xdr:colOff>
      <xdr:row>28</xdr:row>
      <xdr:rowOff>172808</xdr:rowOff>
    </xdr:from>
    <xdr:to>
      <xdr:col>1</xdr:col>
      <xdr:colOff>1792060</xdr:colOff>
      <xdr:row>30</xdr:row>
      <xdr:rowOff>20408</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866757A4-0B18-444D-A4CA-4DEF966CA8B4}"/>
            </a:ext>
          </a:extLst>
        </xdr:cNvPr>
        <xdr:cNvSpPr/>
      </xdr:nvSpPr>
      <xdr:spPr>
        <a:xfrm>
          <a:off x="647700" y="55068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428625</xdr:colOff>
      <xdr:row>8</xdr:row>
      <xdr:rowOff>24152</xdr:rowOff>
    </xdr:from>
    <xdr:to>
      <xdr:col>1</xdr:col>
      <xdr:colOff>1786619</xdr:colOff>
      <xdr:row>9</xdr:row>
      <xdr:rowOff>62252</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65231945-6191-4BD5-96B3-CE351D1EDB8C}"/>
            </a:ext>
          </a:extLst>
        </xdr:cNvPr>
        <xdr:cNvSpPr/>
      </xdr:nvSpPr>
      <xdr:spPr>
        <a:xfrm>
          <a:off x="647700" y="15481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396240</xdr:colOff>
      <xdr:row>1</xdr:row>
      <xdr:rowOff>0</xdr:rowOff>
    </xdr:from>
    <xdr:to>
      <xdr:col>19</xdr:col>
      <xdr:colOff>102870</xdr:colOff>
      <xdr:row>2</xdr:row>
      <xdr:rowOff>53340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216640" y="238125"/>
          <a:ext cx="925830" cy="28194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17</xdr:col>
      <xdr:colOff>396240</xdr:colOff>
      <xdr:row>2</xdr:row>
      <xdr:rowOff>93345</xdr:rowOff>
    </xdr:from>
    <xdr:to>
      <xdr:col>19</xdr:col>
      <xdr:colOff>102870</xdr:colOff>
      <xdr:row>3</xdr:row>
      <xdr:rowOff>152400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1216640" y="560070"/>
          <a:ext cx="925830" cy="28765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17</xdr:col>
      <xdr:colOff>104775</xdr:colOff>
      <xdr:row>10</xdr:row>
      <xdr:rowOff>36195</xdr:rowOff>
    </xdr:from>
    <xdr:to>
      <xdr:col>27</xdr:col>
      <xdr:colOff>219075</xdr:colOff>
      <xdr:row>26</xdr:row>
      <xdr:rowOff>167640</xdr:rowOff>
    </xdr:to>
    <xdr:sp macro="" textlink="" fLocksText="0">
      <xdr:nvSpPr>
        <xdr:cNvPr id="4" name="TextBox 3">
          <a:extLst>
            <a:ext uri="{FF2B5EF4-FFF2-40B4-BE49-F238E27FC236}">
              <a16:creationId xmlns:a16="http://schemas.microsoft.com/office/drawing/2014/main" id="{00000000-0008-0000-0B00-000004000000}"/>
            </a:ext>
          </a:extLst>
        </xdr:cNvPr>
        <xdr:cNvSpPr txBox="1"/>
      </xdr:nvSpPr>
      <xdr:spPr>
        <a:xfrm>
          <a:off x="10818495" y="2345055"/>
          <a:ext cx="5715000" cy="3659505"/>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333375</xdr:colOff>
      <xdr:row>1</xdr:row>
      <xdr:rowOff>9525</xdr:rowOff>
    </xdr:from>
    <xdr:to>
      <xdr:col>1</xdr:col>
      <xdr:colOff>1691369</xdr:colOff>
      <xdr:row>2</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24AC6ECF-189A-496B-BCC2-CD08DCE2B6A1}"/>
            </a:ext>
          </a:extLst>
        </xdr:cNvPr>
        <xdr:cNvSpPr/>
      </xdr:nvSpPr>
      <xdr:spPr>
        <a:xfrm>
          <a:off x="533400" y="2571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333375</xdr:colOff>
      <xdr:row>3</xdr:row>
      <xdr:rowOff>212101</xdr:rowOff>
    </xdr:from>
    <xdr:to>
      <xdr:col>1</xdr:col>
      <xdr:colOff>1696810</xdr:colOff>
      <xdr:row>4</xdr:row>
      <xdr:rowOff>212101</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88393C59-C75F-42D1-B86B-FDFF8B98F3D7}"/>
            </a:ext>
          </a:extLst>
        </xdr:cNvPr>
        <xdr:cNvSpPr/>
      </xdr:nvSpPr>
      <xdr:spPr>
        <a:xfrm>
          <a:off x="533400" y="9169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333375</xdr:colOff>
      <xdr:row>5</xdr:row>
      <xdr:rowOff>84789</xdr:rowOff>
    </xdr:from>
    <xdr:to>
      <xdr:col>1</xdr:col>
      <xdr:colOff>1696809</xdr:colOff>
      <xdr:row>6</xdr:row>
      <xdr:rowOff>84789</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3B8AF67A-3121-4BF1-AA5E-D91F73C71E0D}"/>
            </a:ext>
          </a:extLst>
        </xdr:cNvPr>
        <xdr:cNvSpPr/>
      </xdr:nvSpPr>
      <xdr:spPr>
        <a:xfrm>
          <a:off x="533400" y="12468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333375</xdr:colOff>
      <xdr:row>2</xdr:row>
      <xdr:rowOff>110813</xdr:rowOff>
    </xdr:from>
    <xdr:to>
      <xdr:col>1</xdr:col>
      <xdr:colOff>1691369</xdr:colOff>
      <xdr:row>3</xdr:row>
      <xdr:rowOff>110813</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3197AECC-2715-4458-AB4A-B3375A18149D}"/>
            </a:ext>
          </a:extLst>
        </xdr:cNvPr>
        <xdr:cNvSpPr/>
      </xdr:nvSpPr>
      <xdr:spPr>
        <a:xfrm>
          <a:off x="533400" y="5870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333375</xdr:colOff>
      <xdr:row>9</xdr:row>
      <xdr:rowOff>160053</xdr:rowOff>
    </xdr:from>
    <xdr:to>
      <xdr:col>1</xdr:col>
      <xdr:colOff>1696810</xdr:colOff>
      <xdr:row>10</xdr:row>
      <xdr:rowOff>160053</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6227F784-D2CD-4592-AF79-A351E78607DC}"/>
            </a:ext>
          </a:extLst>
        </xdr:cNvPr>
        <xdr:cNvSpPr/>
      </xdr:nvSpPr>
      <xdr:spPr>
        <a:xfrm>
          <a:off x="533400" y="22365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333375</xdr:colOff>
      <xdr:row>11</xdr:row>
      <xdr:rowOff>32741</xdr:rowOff>
    </xdr:from>
    <xdr:to>
      <xdr:col>1</xdr:col>
      <xdr:colOff>1696810</xdr:colOff>
      <xdr:row>12</xdr:row>
      <xdr:rowOff>32741</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FBBF05CA-B9A5-4FD5-9A69-51067EBE1A11}"/>
            </a:ext>
          </a:extLst>
        </xdr:cNvPr>
        <xdr:cNvSpPr/>
      </xdr:nvSpPr>
      <xdr:spPr>
        <a:xfrm>
          <a:off x="533400" y="25663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333375</xdr:colOff>
      <xdr:row>12</xdr:row>
      <xdr:rowOff>134029</xdr:rowOff>
    </xdr:from>
    <xdr:to>
      <xdr:col>1</xdr:col>
      <xdr:colOff>1691367</xdr:colOff>
      <xdr:row>13</xdr:row>
      <xdr:rowOff>134029</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48A5762-C79F-4496-A367-D35A56E9809D}"/>
            </a:ext>
          </a:extLst>
        </xdr:cNvPr>
        <xdr:cNvSpPr/>
      </xdr:nvSpPr>
      <xdr:spPr>
        <a:xfrm>
          <a:off x="533400" y="28962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333375</xdr:colOff>
      <xdr:row>18</xdr:row>
      <xdr:rowOff>81981</xdr:rowOff>
    </xdr:from>
    <xdr:to>
      <xdr:col>1</xdr:col>
      <xdr:colOff>1692731</xdr:colOff>
      <xdr:row>19</xdr:row>
      <xdr:rowOff>81981</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93F0C180-A663-4129-B896-998930CB4041}"/>
            </a:ext>
          </a:extLst>
        </xdr:cNvPr>
        <xdr:cNvSpPr/>
      </xdr:nvSpPr>
      <xdr:spPr>
        <a:xfrm>
          <a:off x="533400" y="42158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333375</xdr:colOff>
      <xdr:row>8</xdr:row>
      <xdr:rowOff>58765</xdr:rowOff>
    </xdr:from>
    <xdr:to>
      <xdr:col>1</xdr:col>
      <xdr:colOff>1691369</xdr:colOff>
      <xdr:row>9</xdr:row>
      <xdr:rowOff>58765</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3C8661ED-C126-43BD-AE97-6982519B7EBC}"/>
            </a:ext>
          </a:extLst>
        </xdr:cNvPr>
        <xdr:cNvSpPr/>
      </xdr:nvSpPr>
      <xdr:spPr>
        <a:xfrm>
          <a:off x="533400" y="19066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333375</xdr:colOff>
      <xdr:row>14</xdr:row>
      <xdr:rowOff>6717</xdr:rowOff>
    </xdr:from>
    <xdr:to>
      <xdr:col>1</xdr:col>
      <xdr:colOff>1704977</xdr:colOff>
      <xdr:row>15</xdr:row>
      <xdr:rowOff>6717</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1F8178CF-EFAD-4220-BFD7-F4F8625FEC3D}"/>
            </a:ext>
          </a:extLst>
        </xdr:cNvPr>
        <xdr:cNvSpPr/>
      </xdr:nvSpPr>
      <xdr:spPr>
        <a:xfrm>
          <a:off x="533400" y="32261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333375</xdr:colOff>
      <xdr:row>15</xdr:row>
      <xdr:rowOff>108005</xdr:rowOff>
    </xdr:from>
    <xdr:to>
      <xdr:col>1</xdr:col>
      <xdr:colOff>1696811</xdr:colOff>
      <xdr:row>16</xdr:row>
      <xdr:rowOff>108005</xdr:rowOff>
    </xdr:to>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C0821DD9-EEDB-47F2-B103-5E75EA8ABB60}"/>
            </a:ext>
          </a:extLst>
        </xdr:cNvPr>
        <xdr:cNvSpPr/>
      </xdr:nvSpPr>
      <xdr:spPr>
        <a:xfrm>
          <a:off x="533400" y="35560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333375</xdr:colOff>
      <xdr:row>21</xdr:row>
      <xdr:rowOff>55957</xdr:rowOff>
    </xdr:from>
    <xdr:to>
      <xdr:col>1</xdr:col>
      <xdr:colOff>1696810</xdr:colOff>
      <xdr:row>22</xdr:row>
      <xdr:rowOff>75007</xdr:rowOff>
    </xdr:to>
    <xdr:sp macro="" textlink="">
      <xdr:nvSpPr>
        <xdr:cNvPr id="17" name="Rectangle: Rounded Corners 16">
          <a:hlinkClick xmlns:r="http://schemas.openxmlformats.org/officeDocument/2006/relationships" r:id="rId14"/>
          <a:extLst>
            <a:ext uri="{FF2B5EF4-FFF2-40B4-BE49-F238E27FC236}">
              <a16:creationId xmlns:a16="http://schemas.microsoft.com/office/drawing/2014/main" id="{9AEAA13B-4012-42AD-91A8-756F08495CC5}"/>
            </a:ext>
          </a:extLst>
        </xdr:cNvPr>
        <xdr:cNvSpPr/>
      </xdr:nvSpPr>
      <xdr:spPr>
        <a:xfrm>
          <a:off x="533400" y="48756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333375</xdr:colOff>
      <xdr:row>16</xdr:row>
      <xdr:rowOff>209293</xdr:rowOff>
    </xdr:from>
    <xdr:to>
      <xdr:col>1</xdr:col>
      <xdr:colOff>1691370</xdr:colOff>
      <xdr:row>17</xdr:row>
      <xdr:rowOff>209293</xdr:rowOff>
    </xdr:to>
    <xdr:sp macro="" textlink="">
      <xdr:nvSpPr>
        <xdr:cNvPr id="18" name="Rectangle: Rounded Corners 17">
          <a:hlinkClick xmlns:r="http://schemas.openxmlformats.org/officeDocument/2006/relationships" r:id="rId15"/>
          <a:extLst>
            <a:ext uri="{FF2B5EF4-FFF2-40B4-BE49-F238E27FC236}">
              <a16:creationId xmlns:a16="http://schemas.microsoft.com/office/drawing/2014/main" id="{33624967-7EDF-45D3-9AD1-56FC7DD2A16A}"/>
            </a:ext>
          </a:extLst>
        </xdr:cNvPr>
        <xdr:cNvSpPr/>
      </xdr:nvSpPr>
      <xdr:spPr>
        <a:xfrm>
          <a:off x="533400" y="38859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333375</xdr:colOff>
      <xdr:row>22</xdr:row>
      <xdr:rowOff>176295</xdr:rowOff>
    </xdr:from>
    <xdr:to>
      <xdr:col>1</xdr:col>
      <xdr:colOff>1696810</xdr:colOff>
      <xdr:row>23</xdr:row>
      <xdr:rowOff>176295</xdr:rowOff>
    </xdr:to>
    <xdr:sp macro="" textlink="">
      <xdr:nvSpPr>
        <xdr:cNvPr id="19" name="Rectangle: Rounded Corners 18">
          <a:hlinkClick xmlns:r="http://schemas.openxmlformats.org/officeDocument/2006/relationships" r:id="rId16"/>
          <a:extLst>
            <a:ext uri="{FF2B5EF4-FFF2-40B4-BE49-F238E27FC236}">
              <a16:creationId xmlns:a16="http://schemas.microsoft.com/office/drawing/2014/main" id="{865807C2-2096-445D-AA77-E0F4562F5859}"/>
            </a:ext>
          </a:extLst>
        </xdr:cNvPr>
        <xdr:cNvSpPr/>
      </xdr:nvSpPr>
      <xdr:spPr>
        <a:xfrm>
          <a:off x="533400" y="52054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333375</xdr:colOff>
      <xdr:row>19</xdr:row>
      <xdr:rowOff>183269</xdr:rowOff>
    </xdr:from>
    <xdr:to>
      <xdr:col>1</xdr:col>
      <xdr:colOff>1696811</xdr:colOff>
      <xdr:row>20</xdr:row>
      <xdr:rowOff>183269</xdr:rowOff>
    </xdr:to>
    <xdr:sp macro="" textlink="">
      <xdr:nvSpPr>
        <xdr:cNvPr id="20" name="Rectangle: Rounded Corners 19">
          <a:hlinkClick xmlns:r="http://schemas.openxmlformats.org/officeDocument/2006/relationships" r:id="rId17"/>
          <a:extLst>
            <a:ext uri="{FF2B5EF4-FFF2-40B4-BE49-F238E27FC236}">
              <a16:creationId xmlns:a16="http://schemas.microsoft.com/office/drawing/2014/main" id="{C70F615B-AB51-4BE6-8C4B-8DDFB1D23673}"/>
            </a:ext>
          </a:extLst>
        </xdr:cNvPr>
        <xdr:cNvSpPr/>
      </xdr:nvSpPr>
      <xdr:spPr>
        <a:xfrm>
          <a:off x="533400" y="45457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333375</xdr:colOff>
      <xdr:row>27</xdr:row>
      <xdr:rowOff>165835</xdr:rowOff>
    </xdr:from>
    <xdr:to>
      <xdr:col>1</xdr:col>
      <xdr:colOff>1691370</xdr:colOff>
      <xdr:row>29</xdr:row>
      <xdr:rowOff>13435</xdr:rowOff>
    </xdr:to>
    <xdr:sp macro="" textlink="">
      <xdr:nvSpPr>
        <xdr:cNvPr id="21" name="Rectangle: Rounded Corners 20">
          <a:hlinkClick xmlns:r="http://schemas.openxmlformats.org/officeDocument/2006/relationships" r:id="rId18"/>
          <a:extLst>
            <a:ext uri="{FF2B5EF4-FFF2-40B4-BE49-F238E27FC236}">
              <a16:creationId xmlns:a16="http://schemas.microsoft.com/office/drawing/2014/main" id="{F66ECF07-D5B0-48A0-852A-6A7832FCA040}"/>
            </a:ext>
          </a:extLst>
        </xdr:cNvPr>
        <xdr:cNvSpPr/>
      </xdr:nvSpPr>
      <xdr:spPr>
        <a:xfrm>
          <a:off x="533400" y="61951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333375</xdr:colOff>
      <xdr:row>26</xdr:row>
      <xdr:rowOff>35971</xdr:rowOff>
    </xdr:from>
    <xdr:to>
      <xdr:col>1</xdr:col>
      <xdr:colOff>1691370</xdr:colOff>
      <xdr:row>27</xdr:row>
      <xdr:rowOff>64546</xdr:rowOff>
    </xdr:to>
    <xdr:sp macro="" textlink="">
      <xdr:nvSpPr>
        <xdr:cNvPr id="22" name="Rectangle: Rounded Corners 21">
          <a:hlinkClick xmlns:r="http://schemas.openxmlformats.org/officeDocument/2006/relationships" r:id="rId19"/>
          <a:extLst>
            <a:ext uri="{FF2B5EF4-FFF2-40B4-BE49-F238E27FC236}">
              <a16:creationId xmlns:a16="http://schemas.microsoft.com/office/drawing/2014/main" id="{1AE55146-0D51-4C9D-8D7D-D002613E82DD}"/>
            </a:ext>
          </a:extLst>
        </xdr:cNvPr>
        <xdr:cNvSpPr/>
      </xdr:nvSpPr>
      <xdr:spPr>
        <a:xfrm>
          <a:off x="533400" y="58652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333375</xdr:colOff>
      <xdr:row>24</xdr:row>
      <xdr:rowOff>87083</xdr:rowOff>
    </xdr:from>
    <xdr:to>
      <xdr:col>1</xdr:col>
      <xdr:colOff>1696810</xdr:colOff>
      <xdr:row>25</xdr:row>
      <xdr:rowOff>125183</xdr:rowOff>
    </xdr:to>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13572213-B9A8-49B7-84F0-D17FF2EF0F85}"/>
            </a:ext>
          </a:extLst>
        </xdr:cNvPr>
        <xdr:cNvSpPr/>
      </xdr:nvSpPr>
      <xdr:spPr>
        <a:xfrm>
          <a:off x="533400" y="55353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333375</xdr:colOff>
      <xdr:row>6</xdr:row>
      <xdr:rowOff>186077</xdr:rowOff>
    </xdr:from>
    <xdr:to>
      <xdr:col>1</xdr:col>
      <xdr:colOff>1691369</xdr:colOff>
      <xdr:row>7</xdr:row>
      <xdr:rowOff>186077</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FD941191-EF4C-49EC-BB3C-BD4C47922227}"/>
            </a:ext>
          </a:extLst>
        </xdr:cNvPr>
        <xdr:cNvSpPr/>
      </xdr:nvSpPr>
      <xdr:spPr>
        <a:xfrm>
          <a:off x="533400" y="15767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304800</xdr:colOff>
      <xdr:row>2</xdr:row>
      <xdr:rowOff>45720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763000" y="2476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15</xdr:col>
      <xdr:colOff>0</xdr:colOff>
      <xdr:row>2</xdr:row>
      <xdr:rowOff>106680</xdr:rowOff>
    </xdr:from>
    <xdr:to>
      <xdr:col>16</xdr:col>
      <xdr:colOff>304800</xdr:colOff>
      <xdr:row>3</xdr:row>
      <xdr:rowOff>152400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763000" y="5829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14</xdr:col>
      <xdr:colOff>320040</xdr:colOff>
      <xdr:row>6</xdr:row>
      <xdr:rowOff>135255</xdr:rowOff>
    </xdr:from>
    <xdr:to>
      <xdr:col>21</xdr:col>
      <xdr:colOff>320040</xdr:colOff>
      <xdr:row>29</xdr:row>
      <xdr:rowOff>173355</xdr:rowOff>
    </xdr:to>
    <xdr:sp macro="" textlink="" fLocksText="0">
      <xdr:nvSpPr>
        <xdr:cNvPr id="4" name="TextBox 3">
          <a:extLst>
            <a:ext uri="{FF2B5EF4-FFF2-40B4-BE49-F238E27FC236}">
              <a16:creationId xmlns:a16="http://schemas.microsoft.com/office/drawing/2014/main" id="{00000000-0008-0000-0C00-000004000000}"/>
            </a:ext>
          </a:extLst>
        </xdr:cNvPr>
        <xdr:cNvSpPr txBox="1"/>
      </xdr:nvSpPr>
      <xdr:spPr>
        <a:xfrm>
          <a:off x="9178290" y="1516380"/>
          <a:ext cx="3657600" cy="4381500"/>
        </a:xfrm>
        <a:prstGeom prst="rect">
          <a:avLst/>
        </a:prstGeom>
        <a:solidFill>
          <a:schemeClr val="accent1">
            <a:lumMod val="20000"/>
            <a:lumOff val="80000"/>
          </a:schemeClr>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285750</xdr:colOff>
      <xdr:row>1</xdr:row>
      <xdr:rowOff>76200</xdr:rowOff>
    </xdr:from>
    <xdr:to>
      <xdr:col>1</xdr:col>
      <xdr:colOff>1643744</xdr:colOff>
      <xdr:row>2</xdr:row>
      <xdr:rowOff>76200</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88C99547-4C3F-4F2C-AC0B-739AD93933A8}"/>
            </a:ext>
          </a:extLst>
        </xdr:cNvPr>
        <xdr:cNvSpPr/>
      </xdr:nvSpPr>
      <xdr:spPr>
        <a:xfrm>
          <a:off x="485775" y="3238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285750</xdr:colOff>
      <xdr:row>4</xdr:row>
      <xdr:rowOff>50176</xdr:rowOff>
    </xdr:from>
    <xdr:to>
      <xdr:col>1</xdr:col>
      <xdr:colOff>1649185</xdr:colOff>
      <xdr:row>5</xdr:row>
      <xdr:rowOff>50176</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B5A3FD2A-51E3-4587-8337-12861E57E231}"/>
            </a:ext>
          </a:extLst>
        </xdr:cNvPr>
        <xdr:cNvSpPr/>
      </xdr:nvSpPr>
      <xdr:spPr>
        <a:xfrm>
          <a:off x="485775" y="9836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285750</xdr:colOff>
      <xdr:row>5</xdr:row>
      <xdr:rowOff>151464</xdr:rowOff>
    </xdr:from>
    <xdr:to>
      <xdr:col>1</xdr:col>
      <xdr:colOff>1649184</xdr:colOff>
      <xdr:row>6</xdr:row>
      <xdr:rowOff>151464</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05066D82-82F9-4F76-A82A-544465DF7C46}"/>
            </a:ext>
          </a:extLst>
        </xdr:cNvPr>
        <xdr:cNvSpPr/>
      </xdr:nvSpPr>
      <xdr:spPr>
        <a:xfrm>
          <a:off x="485775" y="13135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285750</xdr:colOff>
      <xdr:row>2</xdr:row>
      <xdr:rowOff>177488</xdr:rowOff>
    </xdr:from>
    <xdr:to>
      <xdr:col>1</xdr:col>
      <xdr:colOff>1643744</xdr:colOff>
      <xdr:row>3</xdr:row>
      <xdr:rowOff>177488</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4BC6E784-BA01-4FFC-A65E-1EA5E1966385}"/>
            </a:ext>
          </a:extLst>
        </xdr:cNvPr>
        <xdr:cNvSpPr/>
      </xdr:nvSpPr>
      <xdr:spPr>
        <a:xfrm>
          <a:off x="485775" y="6537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285750</xdr:colOff>
      <xdr:row>9</xdr:row>
      <xdr:rowOff>226728</xdr:rowOff>
    </xdr:from>
    <xdr:to>
      <xdr:col>1</xdr:col>
      <xdr:colOff>1649185</xdr:colOff>
      <xdr:row>10</xdr:row>
      <xdr:rowOff>226728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2C8A51C4-6C8D-4B0B-A9A3-12C205EADF2F}"/>
            </a:ext>
          </a:extLst>
        </xdr:cNvPr>
        <xdr:cNvSpPr/>
      </xdr:nvSpPr>
      <xdr:spPr>
        <a:xfrm>
          <a:off x="485775" y="23031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285750</xdr:colOff>
      <xdr:row>11</xdr:row>
      <xdr:rowOff>99416</xdr:rowOff>
    </xdr:from>
    <xdr:to>
      <xdr:col>1</xdr:col>
      <xdr:colOff>1649185</xdr:colOff>
      <xdr:row>12</xdr:row>
      <xdr:rowOff>137516</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12B8B4C4-5B0E-4620-9D38-4DE77D95FEFD}"/>
            </a:ext>
          </a:extLst>
        </xdr:cNvPr>
        <xdr:cNvSpPr/>
      </xdr:nvSpPr>
      <xdr:spPr>
        <a:xfrm>
          <a:off x="485775" y="26330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285750</xdr:colOff>
      <xdr:row>13</xdr:row>
      <xdr:rowOff>29254</xdr:rowOff>
    </xdr:from>
    <xdr:to>
      <xdr:col>1</xdr:col>
      <xdr:colOff>1643742</xdr:colOff>
      <xdr:row>14</xdr:row>
      <xdr:rowOff>29254</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0FAF468E-B22C-4469-A90D-E4C6D2C505B9}"/>
            </a:ext>
          </a:extLst>
        </xdr:cNvPr>
        <xdr:cNvSpPr/>
      </xdr:nvSpPr>
      <xdr:spPr>
        <a:xfrm>
          <a:off x="485775" y="29629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285750</xdr:colOff>
      <xdr:row>18</xdr:row>
      <xdr:rowOff>205806</xdr:rowOff>
    </xdr:from>
    <xdr:to>
      <xdr:col>1</xdr:col>
      <xdr:colOff>1645106</xdr:colOff>
      <xdr:row>19</xdr:row>
      <xdr:rowOff>205806</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83EA591C-D767-47B2-AF0D-F0F6486B9979}"/>
            </a:ext>
          </a:extLst>
        </xdr:cNvPr>
        <xdr:cNvSpPr/>
      </xdr:nvSpPr>
      <xdr:spPr>
        <a:xfrm>
          <a:off x="485775" y="42825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285750</xdr:colOff>
      <xdr:row>8</xdr:row>
      <xdr:rowOff>125440</xdr:rowOff>
    </xdr:from>
    <xdr:to>
      <xdr:col>1</xdr:col>
      <xdr:colOff>1643744</xdr:colOff>
      <xdr:row>9</xdr:row>
      <xdr:rowOff>125440</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6B678BEF-838E-47D1-8416-73A12DAAADC7}"/>
            </a:ext>
          </a:extLst>
        </xdr:cNvPr>
        <xdr:cNvSpPr/>
      </xdr:nvSpPr>
      <xdr:spPr>
        <a:xfrm>
          <a:off x="485775" y="19732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285750</xdr:colOff>
      <xdr:row>14</xdr:row>
      <xdr:rowOff>130542</xdr:rowOff>
    </xdr:from>
    <xdr:to>
      <xdr:col>1</xdr:col>
      <xdr:colOff>1657352</xdr:colOff>
      <xdr:row>15</xdr:row>
      <xdr:rowOff>130542</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0B2BDDC6-16E5-49AF-B21C-3E0F8C249ECC}"/>
            </a:ext>
          </a:extLst>
        </xdr:cNvPr>
        <xdr:cNvSpPr/>
      </xdr:nvSpPr>
      <xdr:spPr>
        <a:xfrm>
          <a:off x="485775" y="32928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285750</xdr:colOff>
      <xdr:row>16</xdr:row>
      <xdr:rowOff>3230</xdr:rowOff>
    </xdr:from>
    <xdr:to>
      <xdr:col>1</xdr:col>
      <xdr:colOff>1649186</xdr:colOff>
      <xdr:row>17</xdr:row>
      <xdr:rowOff>3230</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9C6EA570-A28C-4A41-89FD-D8A7ED247908}"/>
            </a:ext>
          </a:extLst>
        </xdr:cNvPr>
        <xdr:cNvSpPr/>
      </xdr:nvSpPr>
      <xdr:spPr>
        <a:xfrm>
          <a:off x="485775" y="36227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285750</xdr:colOff>
      <xdr:row>21</xdr:row>
      <xdr:rowOff>179782</xdr:rowOff>
    </xdr:from>
    <xdr:to>
      <xdr:col>1</xdr:col>
      <xdr:colOff>1649185</xdr:colOff>
      <xdr:row>22</xdr:row>
      <xdr:rowOff>179782</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04741D4C-314C-4594-A54E-339A0C4E2699}"/>
            </a:ext>
          </a:extLst>
        </xdr:cNvPr>
        <xdr:cNvSpPr/>
      </xdr:nvSpPr>
      <xdr:spPr>
        <a:xfrm>
          <a:off x="485775" y="49422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285750</xdr:colOff>
      <xdr:row>17</xdr:row>
      <xdr:rowOff>104518</xdr:rowOff>
    </xdr:from>
    <xdr:to>
      <xdr:col>1</xdr:col>
      <xdr:colOff>1643745</xdr:colOff>
      <xdr:row>18</xdr:row>
      <xdr:rowOff>104518</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7D15BA6A-6DF4-425A-92F9-DBB898AD31C8}"/>
            </a:ext>
          </a:extLst>
        </xdr:cNvPr>
        <xdr:cNvSpPr/>
      </xdr:nvSpPr>
      <xdr:spPr>
        <a:xfrm>
          <a:off x="485775" y="39526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285750</xdr:colOff>
      <xdr:row>23</xdr:row>
      <xdr:rowOff>52470</xdr:rowOff>
    </xdr:from>
    <xdr:to>
      <xdr:col>1</xdr:col>
      <xdr:colOff>1649185</xdr:colOff>
      <xdr:row>24</xdr:row>
      <xdr:rowOff>52470</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8D59EDE3-6E02-444F-9259-4FF81C858AB5}"/>
            </a:ext>
          </a:extLst>
        </xdr:cNvPr>
        <xdr:cNvSpPr/>
      </xdr:nvSpPr>
      <xdr:spPr>
        <a:xfrm>
          <a:off x="485775" y="52721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285750</xdr:colOff>
      <xdr:row>20</xdr:row>
      <xdr:rowOff>78494</xdr:rowOff>
    </xdr:from>
    <xdr:to>
      <xdr:col>1</xdr:col>
      <xdr:colOff>1649186</xdr:colOff>
      <xdr:row>21</xdr:row>
      <xdr:rowOff>78494</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517EF3FC-D592-4902-97B9-6FD8FFE2F23B}"/>
            </a:ext>
          </a:extLst>
        </xdr:cNvPr>
        <xdr:cNvSpPr/>
      </xdr:nvSpPr>
      <xdr:spPr>
        <a:xfrm>
          <a:off x="485775" y="46123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285750</xdr:colOff>
      <xdr:row>27</xdr:row>
      <xdr:rowOff>127735</xdr:rowOff>
    </xdr:from>
    <xdr:to>
      <xdr:col>1</xdr:col>
      <xdr:colOff>1643745</xdr:colOff>
      <xdr:row>28</xdr:row>
      <xdr:rowOff>127735</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C4E22E7E-16FA-4B3B-9C8B-5D047056B675}"/>
            </a:ext>
          </a:extLst>
        </xdr:cNvPr>
        <xdr:cNvSpPr/>
      </xdr:nvSpPr>
      <xdr:spPr>
        <a:xfrm>
          <a:off x="485775" y="62618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285750</xdr:colOff>
      <xdr:row>26</xdr:row>
      <xdr:rowOff>26446</xdr:rowOff>
    </xdr:from>
    <xdr:to>
      <xdr:col>1</xdr:col>
      <xdr:colOff>1643745</xdr:colOff>
      <xdr:row>27</xdr:row>
      <xdr:rowOff>26446</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BC55CCE6-80F7-4F50-AAC1-FCD064A91196}"/>
            </a:ext>
          </a:extLst>
        </xdr:cNvPr>
        <xdr:cNvSpPr/>
      </xdr:nvSpPr>
      <xdr:spPr>
        <a:xfrm>
          <a:off x="485775" y="59319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285750</xdr:colOff>
      <xdr:row>24</xdr:row>
      <xdr:rowOff>153758</xdr:rowOff>
    </xdr:from>
    <xdr:to>
      <xdr:col>1</xdr:col>
      <xdr:colOff>1649185</xdr:colOff>
      <xdr:row>25</xdr:row>
      <xdr:rowOff>153758</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50773C6F-15BA-435B-B397-3DDC0157FEE3}"/>
            </a:ext>
          </a:extLst>
        </xdr:cNvPr>
        <xdr:cNvSpPr/>
      </xdr:nvSpPr>
      <xdr:spPr>
        <a:xfrm>
          <a:off x="485775" y="56020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285750</xdr:colOff>
      <xdr:row>7</xdr:row>
      <xdr:rowOff>24152</xdr:rowOff>
    </xdr:from>
    <xdr:to>
      <xdr:col>1</xdr:col>
      <xdr:colOff>1643744</xdr:colOff>
      <xdr:row>8</xdr:row>
      <xdr:rowOff>24152</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FE82F435-2AD1-47DA-89C0-47BB8B99A932}"/>
            </a:ext>
          </a:extLst>
        </xdr:cNvPr>
        <xdr:cNvSpPr/>
      </xdr:nvSpPr>
      <xdr:spPr>
        <a:xfrm>
          <a:off x="485775" y="16434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8661</xdr:colOff>
      <xdr:row>7</xdr:row>
      <xdr:rowOff>21085</xdr:rowOff>
    </xdr:from>
    <xdr:to>
      <xdr:col>4</xdr:col>
      <xdr:colOff>0</xdr:colOff>
      <xdr:row>7</xdr:row>
      <xdr:rowOff>384766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7461" y="2240410"/>
          <a:ext cx="1439139" cy="363681"/>
        </a:xfrm>
        <a:prstGeom prst="rect">
          <a:avLst/>
        </a:prstGeom>
        <a:ln>
          <a:solidFill>
            <a:schemeClr val="tx1"/>
          </a:solidFill>
        </a:ln>
      </xdr:spPr>
    </xdr:pic>
    <xdr:clientData/>
  </xdr:twoCellAnchor>
  <xdr:oneCellAnchor>
    <xdr:from>
      <xdr:col>3</xdr:col>
      <xdr:colOff>8661</xdr:colOff>
      <xdr:row>2</xdr:row>
      <xdr:rowOff>10844</xdr:rowOff>
    </xdr:from>
    <xdr:ext cx="1439528" cy="363681"/>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7461" y="401369"/>
          <a:ext cx="1439528" cy="363681"/>
        </a:xfrm>
        <a:prstGeom prst="rect">
          <a:avLst/>
        </a:prstGeom>
        <a:ln>
          <a:solidFill>
            <a:schemeClr val="tx1"/>
          </a:solidFill>
        </a:ln>
      </xdr:spPr>
    </xdr:pic>
    <xdr:clientData/>
  </xdr:oneCellAnchor>
  <xdr:twoCellAnchor>
    <xdr:from>
      <xdr:col>23</xdr:col>
      <xdr:colOff>98612</xdr:colOff>
      <xdr:row>2</xdr:row>
      <xdr:rowOff>211271</xdr:rowOff>
    </xdr:from>
    <xdr:to>
      <xdr:col>24</xdr:col>
      <xdr:colOff>390875</xdr:colOff>
      <xdr:row>3</xdr:row>
      <xdr:rowOff>93775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10361031" y="590223"/>
          <a:ext cx="906779" cy="281939"/>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22</xdr:col>
      <xdr:colOff>266290</xdr:colOff>
      <xdr:row>3</xdr:row>
      <xdr:rowOff>247467</xdr:rowOff>
    </xdr:from>
    <xdr:to>
      <xdr:col>25</xdr:col>
      <xdr:colOff>324694</xdr:colOff>
      <xdr:row>3</xdr:row>
      <xdr:rowOff>600273</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9996129" y="1025854"/>
          <a:ext cx="1901952" cy="352806"/>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Automatic Aid Response</a:t>
          </a:r>
        </a:p>
      </xdr:txBody>
    </xdr:sp>
    <xdr:clientData/>
  </xdr:twoCellAnchor>
  <xdr:twoCellAnchor>
    <xdr:from>
      <xdr:col>22</xdr:col>
      <xdr:colOff>266290</xdr:colOff>
      <xdr:row>3</xdr:row>
      <xdr:rowOff>703991</xdr:rowOff>
    </xdr:from>
    <xdr:to>
      <xdr:col>25</xdr:col>
      <xdr:colOff>324694</xdr:colOff>
      <xdr:row>5</xdr:row>
      <xdr:rowOff>151697</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00000000-0008-0000-1000-000008000000}"/>
            </a:ext>
          </a:extLst>
        </xdr:cNvPr>
        <xdr:cNvSpPr/>
      </xdr:nvSpPr>
      <xdr:spPr>
        <a:xfrm>
          <a:off x="9996129" y="1482378"/>
          <a:ext cx="1901952" cy="348996"/>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Automatic Aid Worksheets</a:t>
          </a:r>
        </a:p>
      </xdr:txBody>
    </xdr:sp>
    <xdr:clientData/>
  </xdr:twoCellAnchor>
  <xdr:twoCellAnchor>
    <xdr:from>
      <xdr:col>22</xdr:col>
      <xdr:colOff>147196</xdr:colOff>
      <xdr:row>8</xdr:row>
      <xdr:rowOff>537107</xdr:rowOff>
    </xdr:from>
    <xdr:to>
      <xdr:col>30</xdr:col>
      <xdr:colOff>494582</xdr:colOff>
      <xdr:row>21</xdr:row>
      <xdr:rowOff>159364</xdr:rowOff>
    </xdr:to>
    <xdr:sp macro="" textlink="" fLocksText="0">
      <xdr:nvSpPr>
        <xdr:cNvPr id="5" name="TextBox 4">
          <a:extLst>
            <a:ext uri="{FF2B5EF4-FFF2-40B4-BE49-F238E27FC236}">
              <a16:creationId xmlns:a16="http://schemas.microsoft.com/office/drawing/2014/main" id="{00000000-0008-0000-1000-000005000000}"/>
            </a:ext>
          </a:extLst>
        </xdr:cNvPr>
        <xdr:cNvSpPr txBox="1"/>
      </xdr:nvSpPr>
      <xdr:spPr>
        <a:xfrm>
          <a:off x="9877035" y="3159042"/>
          <a:ext cx="5263515" cy="2694838"/>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22</xdr:col>
      <xdr:colOff>266290</xdr:colOff>
      <xdr:row>5</xdr:row>
      <xdr:rowOff>257320</xdr:rowOff>
    </xdr:from>
    <xdr:to>
      <xdr:col>25</xdr:col>
      <xdr:colOff>324694</xdr:colOff>
      <xdr:row>7</xdr:row>
      <xdr:rowOff>66586</xdr:rowOff>
    </xdr:to>
    <xdr:sp macro="" textlink="">
      <xdr:nvSpPr>
        <xdr:cNvPr id="6" name="Rectangle: Rounded Corners 5">
          <a:hlinkClick xmlns:r="http://schemas.openxmlformats.org/officeDocument/2006/relationships" r:id="rId6"/>
          <a:extLst>
            <a:ext uri="{FF2B5EF4-FFF2-40B4-BE49-F238E27FC236}">
              <a16:creationId xmlns:a16="http://schemas.microsoft.com/office/drawing/2014/main" id="{00000000-0008-0000-1000-000006000000}"/>
            </a:ext>
          </a:extLst>
        </xdr:cNvPr>
        <xdr:cNvSpPr/>
      </xdr:nvSpPr>
      <xdr:spPr>
        <a:xfrm>
          <a:off x="9996129" y="1936997"/>
          <a:ext cx="1901952" cy="362331"/>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Personnel and On Duty Staffing</a:t>
          </a:r>
        </a:p>
      </xdr:txBody>
    </xdr:sp>
    <xdr:clientData/>
  </xdr:twoCellAnchor>
  <xdr:twoCellAnchor>
    <xdr:from>
      <xdr:col>22</xdr:col>
      <xdr:colOff>266290</xdr:colOff>
      <xdr:row>7</xdr:row>
      <xdr:rowOff>168398</xdr:rowOff>
    </xdr:from>
    <xdr:to>
      <xdr:col>25</xdr:col>
      <xdr:colOff>324694</xdr:colOff>
      <xdr:row>8</xdr:row>
      <xdr:rowOff>132011</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1000-000009000000}"/>
            </a:ext>
          </a:extLst>
        </xdr:cNvPr>
        <xdr:cNvSpPr/>
      </xdr:nvSpPr>
      <xdr:spPr>
        <a:xfrm>
          <a:off x="9996129" y="2401140"/>
          <a:ext cx="1901952" cy="352806"/>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Structure Fire Response</a:t>
          </a:r>
        </a:p>
      </xdr:txBody>
    </xdr:sp>
    <xdr:clientData/>
  </xdr:twoCellAnchor>
  <xdr:twoCellAnchor>
    <xdr:from>
      <xdr:col>1</xdr:col>
      <xdr:colOff>0</xdr:colOff>
      <xdr:row>2</xdr:row>
      <xdr:rowOff>0</xdr:rowOff>
    </xdr:from>
    <xdr:to>
      <xdr:col>2</xdr:col>
      <xdr:colOff>81644</xdr:colOff>
      <xdr:row>2</xdr:row>
      <xdr:rowOff>228600</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F5FF8F15-EF24-49E7-AC84-CDACA882EC7B}"/>
            </a:ext>
          </a:extLst>
        </xdr:cNvPr>
        <xdr:cNvSpPr/>
      </xdr:nvSpPr>
      <xdr:spPr>
        <a:xfrm>
          <a:off x="609600" y="39052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0</xdr:colOff>
      <xdr:row>3</xdr:row>
      <xdr:rowOff>259726</xdr:rowOff>
    </xdr:from>
    <xdr:to>
      <xdr:col>2</xdr:col>
      <xdr:colOff>87085</xdr:colOff>
      <xdr:row>3</xdr:row>
      <xdr:rowOff>488326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2D87B560-B183-440D-B3EF-5E28AF5FEE65}"/>
            </a:ext>
          </a:extLst>
        </xdr:cNvPr>
        <xdr:cNvSpPr/>
      </xdr:nvSpPr>
      <xdr:spPr>
        <a:xfrm>
          <a:off x="609600" y="105030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0</xdr:colOff>
      <xdr:row>3</xdr:row>
      <xdr:rowOff>589614</xdr:rowOff>
    </xdr:from>
    <xdr:to>
      <xdr:col>2</xdr:col>
      <xdr:colOff>87084</xdr:colOff>
      <xdr:row>4</xdr:row>
      <xdr:rowOff>160989</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98EE6ADC-D329-41FE-9DF3-3E217AD2A7A5}"/>
            </a:ext>
          </a:extLst>
        </xdr:cNvPr>
        <xdr:cNvSpPr/>
      </xdr:nvSpPr>
      <xdr:spPr>
        <a:xfrm>
          <a:off x="609600" y="138018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0</xdr:colOff>
      <xdr:row>2</xdr:row>
      <xdr:rowOff>329888</xdr:rowOff>
    </xdr:from>
    <xdr:to>
      <xdr:col>2</xdr:col>
      <xdr:colOff>81644</xdr:colOff>
      <xdr:row>3</xdr:row>
      <xdr:rowOff>158438</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EB57CBD7-9AD1-4DC9-B9E7-8954B5AFD81E}"/>
            </a:ext>
          </a:extLst>
        </xdr:cNvPr>
        <xdr:cNvSpPr/>
      </xdr:nvSpPr>
      <xdr:spPr>
        <a:xfrm>
          <a:off x="609600" y="72041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0</xdr:colOff>
      <xdr:row>7</xdr:row>
      <xdr:rowOff>150528</xdr:rowOff>
    </xdr:from>
    <xdr:to>
      <xdr:col>2</xdr:col>
      <xdr:colOff>87085</xdr:colOff>
      <xdr:row>7</xdr:row>
      <xdr:rowOff>379128</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FB6A048A-8885-4B3C-92A5-B79D28210137}"/>
            </a:ext>
          </a:extLst>
        </xdr:cNvPr>
        <xdr:cNvSpPr/>
      </xdr:nvSpPr>
      <xdr:spPr>
        <a:xfrm>
          <a:off x="609600" y="236985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0</xdr:colOff>
      <xdr:row>8</xdr:row>
      <xdr:rowOff>89891</xdr:rowOff>
    </xdr:from>
    <xdr:to>
      <xdr:col>2</xdr:col>
      <xdr:colOff>87085</xdr:colOff>
      <xdr:row>8</xdr:row>
      <xdr:rowOff>318491</xdr:rowOff>
    </xdr:to>
    <xdr:sp macro="" textlink="">
      <xdr:nvSpPr>
        <xdr:cNvPr id="37" name="Rectangle: Rounded Corners 36">
          <a:hlinkClick xmlns:r="http://schemas.openxmlformats.org/officeDocument/2006/relationships" r:id="rId6"/>
          <a:extLst>
            <a:ext uri="{FF2B5EF4-FFF2-40B4-BE49-F238E27FC236}">
              <a16:creationId xmlns:a16="http://schemas.microsoft.com/office/drawing/2014/main" id="{05E0760F-135C-4075-A10F-339ECC92FAD2}"/>
            </a:ext>
          </a:extLst>
        </xdr:cNvPr>
        <xdr:cNvSpPr/>
      </xdr:nvSpPr>
      <xdr:spPr>
        <a:xfrm>
          <a:off x="609600" y="269974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0</xdr:colOff>
      <xdr:row>8</xdr:row>
      <xdr:rowOff>419779</xdr:rowOff>
    </xdr:from>
    <xdr:to>
      <xdr:col>2</xdr:col>
      <xdr:colOff>81642</xdr:colOff>
      <xdr:row>8</xdr:row>
      <xdr:rowOff>648379</xdr:rowOff>
    </xdr:to>
    <xdr:sp macro="" textlink="">
      <xdr:nvSpPr>
        <xdr:cNvPr id="38" name="Rectangle: Rounded Corners 37">
          <a:hlinkClick xmlns:r="http://schemas.openxmlformats.org/officeDocument/2006/relationships" r:id="rId7"/>
          <a:extLst>
            <a:ext uri="{FF2B5EF4-FFF2-40B4-BE49-F238E27FC236}">
              <a16:creationId xmlns:a16="http://schemas.microsoft.com/office/drawing/2014/main" id="{30C0E59A-AD13-4DAC-839A-B4CC2A142435}"/>
            </a:ext>
          </a:extLst>
        </xdr:cNvPr>
        <xdr:cNvSpPr/>
      </xdr:nvSpPr>
      <xdr:spPr>
        <a:xfrm>
          <a:off x="609600" y="302962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0</xdr:colOff>
      <xdr:row>13</xdr:row>
      <xdr:rowOff>129606</xdr:rowOff>
    </xdr:from>
    <xdr:to>
      <xdr:col>2</xdr:col>
      <xdr:colOff>83006</xdr:colOff>
      <xdr:row>14</xdr:row>
      <xdr:rowOff>167706</xdr:rowOff>
    </xdr:to>
    <xdr:sp macro="" textlink="">
      <xdr:nvSpPr>
        <xdr:cNvPr id="39" name="Rectangle: Rounded Corners 38">
          <a:hlinkClick xmlns:r="http://schemas.openxmlformats.org/officeDocument/2006/relationships" r:id="rId13"/>
          <a:extLst>
            <a:ext uri="{FF2B5EF4-FFF2-40B4-BE49-F238E27FC236}">
              <a16:creationId xmlns:a16="http://schemas.microsoft.com/office/drawing/2014/main" id="{289D8226-A1F5-4404-9AFF-7469E2C0E78A}"/>
            </a:ext>
          </a:extLst>
        </xdr:cNvPr>
        <xdr:cNvSpPr/>
      </xdr:nvSpPr>
      <xdr:spPr>
        <a:xfrm>
          <a:off x="609600" y="434918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0</xdr:colOff>
      <xdr:row>6</xdr:row>
      <xdr:rowOff>20665</xdr:rowOff>
    </xdr:from>
    <xdr:to>
      <xdr:col>2</xdr:col>
      <xdr:colOff>81644</xdr:colOff>
      <xdr:row>7</xdr:row>
      <xdr:rowOff>49240</xdr:rowOff>
    </xdr:to>
    <xdr:sp macro="" textlink="">
      <xdr:nvSpPr>
        <xdr:cNvPr id="40" name="Rectangle: Rounded Corners 39">
          <a:hlinkClick xmlns:r="http://schemas.openxmlformats.org/officeDocument/2006/relationships" r:id="rId14"/>
          <a:extLst>
            <a:ext uri="{FF2B5EF4-FFF2-40B4-BE49-F238E27FC236}">
              <a16:creationId xmlns:a16="http://schemas.microsoft.com/office/drawing/2014/main" id="{4EE8A98B-9C2F-4A27-9A66-4E3C225FD884}"/>
            </a:ext>
          </a:extLst>
        </xdr:cNvPr>
        <xdr:cNvSpPr/>
      </xdr:nvSpPr>
      <xdr:spPr>
        <a:xfrm>
          <a:off x="609600" y="203996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0</xdr:colOff>
      <xdr:row>8</xdr:row>
      <xdr:rowOff>749667</xdr:rowOff>
    </xdr:from>
    <xdr:to>
      <xdr:col>2</xdr:col>
      <xdr:colOff>95252</xdr:colOff>
      <xdr:row>9</xdr:row>
      <xdr:rowOff>130542</xdr:rowOff>
    </xdr:to>
    <xdr:sp macro="" textlink="">
      <xdr:nvSpPr>
        <xdr:cNvPr id="41" name="Rectangle: Rounded Corners 40">
          <a:hlinkClick xmlns:r="http://schemas.openxmlformats.org/officeDocument/2006/relationships" r:id="rId4"/>
          <a:extLst>
            <a:ext uri="{FF2B5EF4-FFF2-40B4-BE49-F238E27FC236}">
              <a16:creationId xmlns:a16="http://schemas.microsoft.com/office/drawing/2014/main" id="{62FA0465-0FA5-46D2-BCAE-53C4EF15F9C6}"/>
            </a:ext>
          </a:extLst>
        </xdr:cNvPr>
        <xdr:cNvSpPr/>
      </xdr:nvSpPr>
      <xdr:spPr>
        <a:xfrm>
          <a:off x="609600" y="335951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0</xdr:colOff>
      <xdr:row>10</xdr:row>
      <xdr:rowOff>41330</xdr:rowOff>
    </xdr:from>
    <xdr:to>
      <xdr:col>2</xdr:col>
      <xdr:colOff>87086</xdr:colOff>
      <xdr:row>11</xdr:row>
      <xdr:rowOff>79430</xdr:rowOff>
    </xdr:to>
    <xdr:sp macro="" textlink="">
      <xdr:nvSpPr>
        <xdr:cNvPr id="42" name="Rectangle: Rounded Corners 41">
          <a:hlinkClick xmlns:r="http://schemas.openxmlformats.org/officeDocument/2006/relationships" r:id="rId5"/>
          <a:extLst>
            <a:ext uri="{FF2B5EF4-FFF2-40B4-BE49-F238E27FC236}">
              <a16:creationId xmlns:a16="http://schemas.microsoft.com/office/drawing/2014/main" id="{8BAF89A0-347B-4A68-87CD-BA1AAFC81605}"/>
            </a:ext>
          </a:extLst>
        </xdr:cNvPr>
        <xdr:cNvSpPr/>
      </xdr:nvSpPr>
      <xdr:spPr>
        <a:xfrm>
          <a:off x="609600" y="368940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0</xdr:colOff>
      <xdr:row>17</xdr:row>
      <xdr:rowOff>27382</xdr:rowOff>
    </xdr:from>
    <xdr:to>
      <xdr:col>2</xdr:col>
      <xdr:colOff>87085</xdr:colOff>
      <xdr:row>18</xdr:row>
      <xdr:rowOff>65482</xdr:rowOff>
    </xdr:to>
    <xdr:sp macro="" textlink="">
      <xdr:nvSpPr>
        <xdr:cNvPr id="43" name="Rectangle: Rounded Corners 42">
          <a:hlinkClick xmlns:r="http://schemas.openxmlformats.org/officeDocument/2006/relationships" r:id="rId15"/>
          <a:extLst>
            <a:ext uri="{FF2B5EF4-FFF2-40B4-BE49-F238E27FC236}">
              <a16:creationId xmlns:a16="http://schemas.microsoft.com/office/drawing/2014/main" id="{9F4A710D-2533-42CA-AAB2-3A3DC80F1B80}"/>
            </a:ext>
          </a:extLst>
        </xdr:cNvPr>
        <xdr:cNvSpPr/>
      </xdr:nvSpPr>
      <xdr:spPr>
        <a:xfrm>
          <a:off x="609600" y="500895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0</xdr:colOff>
      <xdr:row>11</xdr:row>
      <xdr:rowOff>180718</xdr:rowOff>
    </xdr:from>
    <xdr:to>
      <xdr:col>2</xdr:col>
      <xdr:colOff>81645</xdr:colOff>
      <xdr:row>13</xdr:row>
      <xdr:rowOff>28318</xdr:rowOff>
    </xdr:to>
    <xdr:sp macro="" textlink="">
      <xdr:nvSpPr>
        <xdr:cNvPr id="44" name="Rectangle: Rounded Corners 43">
          <a:hlinkClick xmlns:r="http://schemas.openxmlformats.org/officeDocument/2006/relationships" r:id="rId16"/>
          <a:extLst>
            <a:ext uri="{FF2B5EF4-FFF2-40B4-BE49-F238E27FC236}">
              <a16:creationId xmlns:a16="http://schemas.microsoft.com/office/drawing/2014/main" id="{A868969F-9A05-4F4A-8F9C-CE6B2F7CEAD0}"/>
            </a:ext>
          </a:extLst>
        </xdr:cNvPr>
        <xdr:cNvSpPr/>
      </xdr:nvSpPr>
      <xdr:spPr>
        <a:xfrm>
          <a:off x="609600" y="401929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0</xdr:colOff>
      <xdr:row>18</xdr:row>
      <xdr:rowOff>166770</xdr:rowOff>
    </xdr:from>
    <xdr:to>
      <xdr:col>2</xdr:col>
      <xdr:colOff>87085</xdr:colOff>
      <xdr:row>20</xdr:row>
      <xdr:rowOff>14370</xdr:rowOff>
    </xdr:to>
    <xdr:sp macro="" textlink="">
      <xdr:nvSpPr>
        <xdr:cNvPr id="45" name="Rectangle: Rounded Corners 44">
          <a:hlinkClick xmlns:r="http://schemas.openxmlformats.org/officeDocument/2006/relationships" r:id="rId17"/>
          <a:extLst>
            <a:ext uri="{FF2B5EF4-FFF2-40B4-BE49-F238E27FC236}">
              <a16:creationId xmlns:a16="http://schemas.microsoft.com/office/drawing/2014/main" id="{37DB0B70-CB64-4EE3-8340-E44FC9F51D67}"/>
            </a:ext>
          </a:extLst>
        </xdr:cNvPr>
        <xdr:cNvSpPr/>
      </xdr:nvSpPr>
      <xdr:spPr>
        <a:xfrm>
          <a:off x="609600" y="533884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0</xdr:colOff>
      <xdr:row>15</xdr:row>
      <xdr:rowOff>78494</xdr:rowOff>
    </xdr:from>
    <xdr:to>
      <xdr:col>2</xdr:col>
      <xdr:colOff>87086</xdr:colOff>
      <xdr:row>16</xdr:row>
      <xdr:rowOff>116594</xdr:rowOff>
    </xdr:to>
    <xdr:sp macro="" textlink="">
      <xdr:nvSpPr>
        <xdr:cNvPr id="46" name="Rectangle: Rounded Corners 45">
          <a:hlinkClick xmlns:r="http://schemas.openxmlformats.org/officeDocument/2006/relationships" r:id="rId18"/>
          <a:extLst>
            <a:ext uri="{FF2B5EF4-FFF2-40B4-BE49-F238E27FC236}">
              <a16:creationId xmlns:a16="http://schemas.microsoft.com/office/drawing/2014/main" id="{7D8BCA8B-DFCF-451A-9A20-EE53C6D32D37}"/>
            </a:ext>
          </a:extLst>
        </xdr:cNvPr>
        <xdr:cNvSpPr/>
      </xdr:nvSpPr>
      <xdr:spPr>
        <a:xfrm>
          <a:off x="609600" y="467906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0</xdr:colOff>
      <xdr:row>23</xdr:row>
      <xdr:rowOff>165835</xdr:rowOff>
    </xdr:from>
    <xdr:to>
      <xdr:col>2</xdr:col>
      <xdr:colOff>81645</xdr:colOff>
      <xdr:row>24</xdr:row>
      <xdr:rowOff>194410</xdr:rowOff>
    </xdr:to>
    <xdr:sp macro="" textlink="">
      <xdr:nvSpPr>
        <xdr:cNvPr id="47" name="Rectangle: Rounded Corners 46">
          <a:hlinkClick xmlns:r="http://schemas.openxmlformats.org/officeDocument/2006/relationships" r:id="rId19"/>
          <a:extLst>
            <a:ext uri="{FF2B5EF4-FFF2-40B4-BE49-F238E27FC236}">
              <a16:creationId xmlns:a16="http://schemas.microsoft.com/office/drawing/2014/main" id="{00291FB4-7FBA-4BCF-8B32-EB16245E27A5}"/>
            </a:ext>
          </a:extLst>
        </xdr:cNvPr>
        <xdr:cNvSpPr/>
      </xdr:nvSpPr>
      <xdr:spPr>
        <a:xfrm>
          <a:off x="609600" y="63285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0</xdr:colOff>
      <xdr:row>22</xdr:row>
      <xdr:rowOff>35971</xdr:rowOff>
    </xdr:from>
    <xdr:to>
      <xdr:col>2</xdr:col>
      <xdr:colOff>81645</xdr:colOff>
      <xdr:row>23</xdr:row>
      <xdr:rowOff>64546</xdr:rowOff>
    </xdr:to>
    <xdr:sp macro="" textlink="">
      <xdr:nvSpPr>
        <xdr:cNvPr id="48" name="Rectangle: Rounded Corners 47">
          <a:hlinkClick xmlns:r="http://schemas.openxmlformats.org/officeDocument/2006/relationships" r:id="rId20"/>
          <a:extLst>
            <a:ext uri="{FF2B5EF4-FFF2-40B4-BE49-F238E27FC236}">
              <a16:creationId xmlns:a16="http://schemas.microsoft.com/office/drawing/2014/main" id="{C39C86DA-967A-40A9-A67C-971A409EC1F2}"/>
            </a:ext>
          </a:extLst>
        </xdr:cNvPr>
        <xdr:cNvSpPr/>
      </xdr:nvSpPr>
      <xdr:spPr>
        <a:xfrm>
          <a:off x="609600" y="599862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0</xdr:colOff>
      <xdr:row>20</xdr:row>
      <xdr:rowOff>115658</xdr:rowOff>
    </xdr:from>
    <xdr:to>
      <xdr:col>2</xdr:col>
      <xdr:colOff>87085</xdr:colOff>
      <xdr:row>21</xdr:row>
      <xdr:rowOff>144233</xdr:rowOff>
    </xdr:to>
    <xdr:sp macro="" textlink="">
      <xdr:nvSpPr>
        <xdr:cNvPr id="49" name="Rectangle: Rounded Corners 48">
          <a:hlinkClick xmlns:r="http://schemas.openxmlformats.org/officeDocument/2006/relationships" r:id="rId21"/>
          <a:extLst>
            <a:ext uri="{FF2B5EF4-FFF2-40B4-BE49-F238E27FC236}">
              <a16:creationId xmlns:a16="http://schemas.microsoft.com/office/drawing/2014/main" id="{1ADC149F-F23C-4293-B693-8CF1ADD090C9}"/>
            </a:ext>
          </a:extLst>
        </xdr:cNvPr>
        <xdr:cNvSpPr/>
      </xdr:nvSpPr>
      <xdr:spPr>
        <a:xfrm>
          <a:off x="609600" y="566873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0</xdr:colOff>
      <xdr:row>5</xdr:row>
      <xdr:rowOff>62252</xdr:rowOff>
    </xdr:from>
    <xdr:to>
      <xdr:col>2</xdr:col>
      <xdr:colOff>81644</xdr:colOff>
      <xdr:row>5</xdr:row>
      <xdr:rowOff>290852</xdr:rowOff>
    </xdr:to>
    <xdr:sp macro="" textlink="">
      <xdr:nvSpPr>
        <xdr:cNvPr id="50" name="Rectangle: Rounded Corners 49">
          <a:hlinkClick xmlns:r="http://schemas.openxmlformats.org/officeDocument/2006/relationships" r:id="rId22"/>
          <a:extLst>
            <a:ext uri="{FF2B5EF4-FFF2-40B4-BE49-F238E27FC236}">
              <a16:creationId xmlns:a16="http://schemas.microsoft.com/office/drawing/2014/main" id="{76803575-C5AE-40B3-806C-A4F86498875F}"/>
            </a:ext>
          </a:extLst>
        </xdr:cNvPr>
        <xdr:cNvSpPr/>
      </xdr:nvSpPr>
      <xdr:spPr>
        <a:xfrm>
          <a:off x="609600" y="171007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64</xdr:col>
      <xdr:colOff>17145</xdr:colOff>
      <xdr:row>5</xdr:row>
      <xdr:rowOff>1904</xdr:rowOff>
    </xdr:from>
    <xdr:to>
      <xdr:col>71</xdr:col>
      <xdr:colOff>49530</xdr:colOff>
      <xdr:row>6</xdr:row>
      <xdr:rowOff>80009</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9412605" y="962024"/>
          <a:ext cx="916305" cy="268605"/>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Example</a:t>
          </a:r>
        </a:p>
      </xdr:txBody>
    </xdr:sp>
    <xdr:clientData/>
  </xdr:twoCellAnchor>
  <xdr:twoCellAnchor>
    <xdr:from>
      <xdr:col>64</xdr:col>
      <xdr:colOff>0</xdr:colOff>
      <xdr:row>1</xdr:row>
      <xdr:rowOff>0</xdr:rowOff>
    </xdr:from>
    <xdr:to>
      <xdr:col>71</xdr:col>
      <xdr:colOff>28575</xdr:colOff>
      <xdr:row>2</xdr:row>
      <xdr:rowOff>26670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00000000-0008-0000-1100-000002000000}"/>
            </a:ext>
          </a:extLst>
        </xdr:cNvPr>
        <xdr:cNvSpPr/>
      </xdr:nvSpPr>
      <xdr:spPr>
        <a:xfrm>
          <a:off x="9382125" y="200025"/>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64</xdr:col>
      <xdr:colOff>0</xdr:colOff>
      <xdr:row>2</xdr:row>
      <xdr:rowOff>87630</xdr:rowOff>
    </xdr:from>
    <xdr:to>
      <xdr:col>71</xdr:col>
      <xdr:colOff>28575</xdr:colOff>
      <xdr:row>4</xdr:row>
      <xdr:rowOff>57150</xdr:rowOff>
    </xdr:to>
    <xdr:sp macro="" textlink="">
      <xdr:nvSpPr>
        <xdr:cNvPr id="19" name="Rectangle: Rounded Corners 18">
          <a:hlinkClick xmlns:r="http://schemas.openxmlformats.org/officeDocument/2006/relationships" r:id="rId3"/>
          <a:extLst>
            <a:ext uri="{FF2B5EF4-FFF2-40B4-BE49-F238E27FC236}">
              <a16:creationId xmlns:a16="http://schemas.microsoft.com/office/drawing/2014/main" id="{00000000-0008-0000-1100-000013000000}"/>
            </a:ext>
          </a:extLst>
        </xdr:cNvPr>
        <xdr:cNvSpPr/>
      </xdr:nvSpPr>
      <xdr:spPr>
        <a:xfrm>
          <a:off x="9382125" y="53530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61</xdr:col>
      <xdr:colOff>95250</xdr:colOff>
      <xdr:row>11</xdr:row>
      <xdr:rowOff>19050</xdr:rowOff>
    </xdr:from>
    <xdr:to>
      <xdr:col>75</xdr:col>
      <xdr:colOff>66675</xdr:colOff>
      <xdr:row>27</xdr:row>
      <xdr:rowOff>19050</xdr:rowOff>
    </xdr:to>
    <xdr:sp macro="" textlink="" fLocksText="0">
      <xdr:nvSpPr>
        <xdr:cNvPr id="3" name="TextBox 2">
          <a:extLst>
            <a:ext uri="{FF2B5EF4-FFF2-40B4-BE49-F238E27FC236}">
              <a16:creationId xmlns:a16="http://schemas.microsoft.com/office/drawing/2014/main" id="{00000000-0008-0000-1100-000003000000}"/>
            </a:ext>
          </a:extLst>
        </xdr:cNvPr>
        <xdr:cNvSpPr txBox="1"/>
      </xdr:nvSpPr>
      <xdr:spPr>
        <a:xfrm>
          <a:off x="9172575" y="2162175"/>
          <a:ext cx="3638550" cy="3067050"/>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67</xdr:col>
      <xdr:colOff>0</xdr:colOff>
      <xdr:row>34</xdr:row>
      <xdr:rowOff>19050</xdr:rowOff>
    </xdr:from>
    <xdr:to>
      <xdr:col>73</xdr:col>
      <xdr:colOff>182881</xdr:colOff>
      <xdr:row>35</xdr:row>
      <xdr:rowOff>93345</xdr:rowOff>
    </xdr:to>
    <xdr:sp macro="[0]!Duplicate_Appartus_Sheet"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1100-000006000000}"/>
            </a:ext>
          </a:extLst>
        </xdr:cNvPr>
        <xdr:cNvSpPr/>
      </xdr:nvSpPr>
      <xdr:spPr>
        <a:xfrm>
          <a:off x="9839325" y="6372225"/>
          <a:ext cx="1954531" cy="255270"/>
        </a:xfrm>
        <a:prstGeom prst="roundRect">
          <a:avLst/>
        </a:prstGeom>
        <a:solidFill>
          <a:schemeClr val="accent2">
            <a:lumMod val="75000"/>
          </a:schemeClr>
        </a:solidFill>
        <a:ln w="190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Personnel Calculator</a:t>
          </a:r>
        </a:p>
      </xdr:txBody>
    </xdr:sp>
    <xdr:clientData/>
  </xdr:twoCellAnchor>
  <xdr:twoCellAnchor>
    <xdr:from>
      <xdr:col>1</xdr:col>
      <xdr:colOff>409575</xdr:colOff>
      <xdr:row>1</xdr:row>
      <xdr:rowOff>57150</xdr:rowOff>
    </xdr:from>
    <xdr:to>
      <xdr:col>1</xdr:col>
      <xdr:colOff>1767569</xdr:colOff>
      <xdr:row>2</xdr:row>
      <xdr:rowOff>38100</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9142FD63-E888-41C9-937D-E52EF44A1A63}"/>
            </a:ext>
          </a:extLst>
        </xdr:cNvPr>
        <xdr:cNvSpPr/>
      </xdr:nvSpPr>
      <xdr:spPr>
        <a:xfrm>
          <a:off x="628650" y="2571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409575</xdr:colOff>
      <xdr:row>4</xdr:row>
      <xdr:rowOff>164476</xdr:rowOff>
    </xdr:from>
    <xdr:to>
      <xdr:col>1</xdr:col>
      <xdr:colOff>1773010</xdr:colOff>
      <xdr:row>6</xdr:row>
      <xdr:rowOff>2551</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1CCCF9E6-FF03-4A3B-B79F-58E5C0DF05B8}"/>
            </a:ext>
          </a:extLst>
        </xdr:cNvPr>
        <xdr:cNvSpPr/>
      </xdr:nvSpPr>
      <xdr:spPr>
        <a:xfrm>
          <a:off x="628650" y="9169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409575</xdr:colOff>
      <xdr:row>6</xdr:row>
      <xdr:rowOff>103839</xdr:rowOff>
    </xdr:from>
    <xdr:to>
      <xdr:col>1</xdr:col>
      <xdr:colOff>1773009</xdr:colOff>
      <xdr:row>7</xdr:row>
      <xdr:rowOff>141939</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E492786D-F76A-4400-BC6C-C3451AE6ADB4}"/>
            </a:ext>
          </a:extLst>
        </xdr:cNvPr>
        <xdr:cNvSpPr/>
      </xdr:nvSpPr>
      <xdr:spPr>
        <a:xfrm>
          <a:off x="628650" y="12468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409575</xdr:colOff>
      <xdr:row>2</xdr:row>
      <xdr:rowOff>139388</xdr:rowOff>
    </xdr:from>
    <xdr:to>
      <xdr:col>1</xdr:col>
      <xdr:colOff>1767569</xdr:colOff>
      <xdr:row>4</xdr:row>
      <xdr:rowOff>63188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1F8A9861-A4B9-49AE-8EB3-55C6FB668684}"/>
            </a:ext>
          </a:extLst>
        </xdr:cNvPr>
        <xdr:cNvSpPr/>
      </xdr:nvSpPr>
      <xdr:spPr>
        <a:xfrm>
          <a:off x="628650" y="5870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409575</xdr:colOff>
      <xdr:row>11</xdr:row>
      <xdr:rowOff>93378</xdr:rowOff>
    </xdr:from>
    <xdr:to>
      <xdr:col>1</xdr:col>
      <xdr:colOff>1773010</xdr:colOff>
      <xdr:row>12</xdr:row>
      <xdr:rowOff>121953</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A3E23533-FD25-43E4-B5D0-354C3DA3A95B}"/>
            </a:ext>
          </a:extLst>
        </xdr:cNvPr>
        <xdr:cNvSpPr/>
      </xdr:nvSpPr>
      <xdr:spPr>
        <a:xfrm>
          <a:off x="628650" y="22365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409575</xdr:colOff>
      <xdr:row>13</xdr:row>
      <xdr:rowOff>23216</xdr:rowOff>
    </xdr:from>
    <xdr:to>
      <xdr:col>1</xdr:col>
      <xdr:colOff>1773010</xdr:colOff>
      <xdr:row>14</xdr:row>
      <xdr:rowOff>61316</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A294B264-1C63-4B27-A0E2-3E5F9A72A5A3}"/>
            </a:ext>
          </a:extLst>
        </xdr:cNvPr>
        <xdr:cNvSpPr/>
      </xdr:nvSpPr>
      <xdr:spPr>
        <a:xfrm>
          <a:off x="628650" y="25663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409575</xdr:colOff>
      <xdr:row>14</xdr:row>
      <xdr:rowOff>162604</xdr:rowOff>
    </xdr:from>
    <xdr:to>
      <xdr:col>1</xdr:col>
      <xdr:colOff>1767567</xdr:colOff>
      <xdr:row>16</xdr:row>
      <xdr:rowOff>10204</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767BF0C4-B0DE-4112-AD74-78F827A1D15C}"/>
            </a:ext>
          </a:extLst>
        </xdr:cNvPr>
        <xdr:cNvSpPr/>
      </xdr:nvSpPr>
      <xdr:spPr>
        <a:xfrm>
          <a:off x="628650" y="28962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409575</xdr:colOff>
      <xdr:row>21</xdr:row>
      <xdr:rowOff>148656</xdr:rowOff>
    </xdr:from>
    <xdr:to>
      <xdr:col>1</xdr:col>
      <xdr:colOff>1768931</xdr:colOff>
      <xdr:row>22</xdr:row>
      <xdr:rowOff>186756</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0D88F5C4-6D2F-4DC5-800D-271280D4F5B0}"/>
            </a:ext>
          </a:extLst>
        </xdr:cNvPr>
        <xdr:cNvSpPr/>
      </xdr:nvSpPr>
      <xdr:spPr>
        <a:xfrm>
          <a:off x="628650" y="42158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409575</xdr:colOff>
      <xdr:row>9</xdr:row>
      <xdr:rowOff>182590</xdr:rowOff>
    </xdr:from>
    <xdr:to>
      <xdr:col>1</xdr:col>
      <xdr:colOff>1767569</xdr:colOff>
      <xdr:row>10</xdr:row>
      <xdr:rowOff>201640</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8C6E8367-6C6B-42A2-AD72-039B1C1F2A75}"/>
            </a:ext>
          </a:extLst>
        </xdr:cNvPr>
        <xdr:cNvSpPr/>
      </xdr:nvSpPr>
      <xdr:spPr>
        <a:xfrm>
          <a:off x="628650" y="19066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409575</xdr:colOff>
      <xdr:row>16</xdr:row>
      <xdr:rowOff>111492</xdr:rowOff>
    </xdr:from>
    <xdr:to>
      <xdr:col>1</xdr:col>
      <xdr:colOff>1781177</xdr:colOff>
      <xdr:row>17</xdr:row>
      <xdr:rowOff>149592</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605E6470-988F-4702-9634-E21129F2FB79}"/>
            </a:ext>
          </a:extLst>
        </xdr:cNvPr>
        <xdr:cNvSpPr/>
      </xdr:nvSpPr>
      <xdr:spPr>
        <a:xfrm>
          <a:off x="628650" y="32261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409575</xdr:colOff>
      <xdr:row>18</xdr:row>
      <xdr:rowOff>60380</xdr:rowOff>
    </xdr:from>
    <xdr:to>
      <xdr:col>1</xdr:col>
      <xdr:colOff>1773011</xdr:colOff>
      <xdr:row>19</xdr:row>
      <xdr:rowOff>98480</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FAA7010E-4BBE-413C-A3E5-E36956E36781}"/>
            </a:ext>
          </a:extLst>
        </xdr:cNvPr>
        <xdr:cNvSpPr/>
      </xdr:nvSpPr>
      <xdr:spPr>
        <a:xfrm>
          <a:off x="628650" y="35560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409575</xdr:colOff>
      <xdr:row>25</xdr:row>
      <xdr:rowOff>46432</xdr:rowOff>
    </xdr:from>
    <xdr:to>
      <xdr:col>1</xdr:col>
      <xdr:colOff>1773010</xdr:colOff>
      <xdr:row>26</xdr:row>
      <xdr:rowOff>84532</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E448A25B-9C3D-4632-B806-BFB8117F2797}"/>
            </a:ext>
          </a:extLst>
        </xdr:cNvPr>
        <xdr:cNvSpPr/>
      </xdr:nvSpPr>
      <xdr:spPr>
        <a:xfrm>
          <a:off x="628650" y="48756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409575</xdr:colOff>
      <xdr:row>20</xdr:row>
      <xdr:rowOff>9268</xdr:rowOff>
    </xdr:from>
    <xdr:to>
      <xdr:col>1</xdr:col>
      <xdr:colOff>1767570</xdr:colOff>
      <xdr:row>21</xdr:row>
      <xdr:rowOff>47368</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202AEE92-B3A8-4930-A5AB-CC0D4722C06A}"/>
            </a:ext>
          </a:extLst>
        </xdr:cNvPr>
        <xdr:cNvSpPr/>
      </xdr:nvSpPr>
      <xdr:spPr>
        <a:xfrm>
          <a:off x="628650" y="38859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409575</xdr:colOff>
      <xdr:row>26</xdr:row>
      <xdr:rowOff>185820</xdr:rowOff>
    </xdr:from>
    <xdr:to>
      <xdr:col>1</xdr:col>
      <xdr:colOff>1773010</xdr:colOff>
      <xdr:row>28</xdr:row>
      <xdr:rowOff>33420</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C4690BB0-D7FA-45DD-9209-ABDAB03F7AFB}"/>
            </a:ext>
          </a:extLst>
        </xdr:cNvPr>
        <xdr:cNvSpPr/>
      </xdr:nvSpPr>
      <xdr:spPr>
        <a:xfrm>
          <a:off x="628650" y="52054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409575</xdr:colOff>
      <xdr:row>23</xdr:row>
      <xdr:rowOff>97544</xdr:rowOff>
    </xdr:from>
    <xdr:to>
      <xdr:col>1</xdr:col>
      <xdr:colOff>1773011</xdr:colOff>
      <xdr:row>24</xdr:row>
      <xdr:rowOff>135644</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B9116D78-5CE9-4572-B157-1EDD955568C4}"/>
            </a:ext>
          </a:extLst>
        </xdr:cNvPr>
        <xdr:cNvSpPr/>
      </xdr:nvSpPr>
      <xdr:spPr>
        <a:xfrm>
          <a:off x="628650" y="45457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409575</xdr:colOff>
      <xdr:row>32</xdr:row>
      <xdr:rowOff>3910</xdr:rowOff>
    </xdr:from>
    <xdr:to>
      <xdr:col>1</xdr:col>
      <xdr:colOff>1767570</xdr:colOff>
      <xdr:row>33</xdr:row>
      <xdr:rowOff>42010</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A8C16ABD-1CE9-4CAF-89FF-751443178E8E}"/>
            </a:ext>
          </a:extLst>
        </xdr:cNvPr>
        <xdr:cNvSpPr/>
      </xdr:nvSpPr>
      <xdr:spPr>
        <a:xfrm>
          <a:off x="628650" y="62046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409575</xdr:colOff>
      <xdr:row>30</xdr:row>
      <xdr:rowOff>64546</xdr:rowOff>
    </xdr:from>
    <xdr:to>
      <xdr:col>1</xdr:col>
      <xdr:colOff>1767570</xdr:colOff>
      <xdr:row>31</xdr:row>
      <xdr:rowOff>83596</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5054A7AF-0719-4867-A200-F4C2EA1BC778}"/>
            </a:ext>
          </a:extLst>
        </xdr:cNvPr>
        <xdr:cNvSpPr/>
      </xdr:nvSpPr>
      <xdr:spPr>
        <a:xfrm>
          <a:off x="628650" y="58652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409575</xdr:colOff>
      <xdr:row>28</xdr:row>
      <xdr:rowOff>134708</xdr:rowOff>
    </xdr:from>
    <xdr:to>
      <xdr:col>1</xdr:col>
      <xdr:colOff>1773010</xdr:colOff>
      <xdr:row>29</xdr:row>
      <xdr:rowOff>163283</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7B48142B-C1E0-4A8D-B629-99AA6536C017}"/>
            </a:ext>
          </a:extLst>
        </xdr:cNvPr>
        <xdr:cNvSpPr/>
      </xdr:nvSpPr>
      <xdr:spPr>
        <a:xfrm>
          <a:off x="628650" y="55353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409575</xdr:colOff>
      <xdr:row>8</xdr:row>
      <xdr:rowOff>52727</xdr:rowOff>
    </xdr:from>
    <xdr:to>
      <xdr:col>1</xdr:col>
      <xdr:colOff>1767569</xdr:colOff>
      <xdr:row>9</xdr:row>
      <xdr:rowOff>81302</xdr:rowOff>
    </xdr:to>
    <xdr:sp macro="" textlink="">
      <xdr:nvSpPr>
        <xdr:cNvPr id="47" name="Rectangle: Rounded Corners 46">
          <a:hlinkClick xmlns:r="http://schemas.openxmlformats.org/officeDocument/2006/relationships" r:id="rId23"/>
          <a:extLst>
            <a:ext uri="{FF2B5EF4-FFF2-40B4-BE49-F238E27FC236}">
              <a16:creationId xmlns:a16="http://schemas.microsoft.com/office/drawing/2014/main" id="{9DF1CDA6-1109-40ED-96DF-185445C63232}"/>
            </a:ext>
          </a:extLst>
        </xdr:cNvPr>
        <xdr:cNvSpPr/>
      </xdr:nvSpPr>
      <xdr:spPr>
        <a:xfrm>
          <a:off x="628650" y="15767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356235</xdr:colOff>
      <xdr:row>5</xdr:row>
      <xdr:rowOff>95250</xdr:rowOff>
    </xdr:from>
    <xdr:to>
      <xdr:col>6</xdr:col>
      <xdr:colOff>1111</xdr:colOff>
      <xdr:row>5</xdr:row>
      <xdr:rowOff>95250</xdr:rowOff>
    </xdr:to>
    <xdr:cxnSp macro="">
      <xdr:nvCxnSpPr>
        <xdr:cNvPr id="3" name="Straight Arrow Connector 2">
          <a:extLst>
            <a:ext uri="{FF2B5EF4-FFF2-40B4-BE49-F238E27FC236}">
              <a16:creationId xmlns:a16="http://schemas.microsoft.com/office/drawing/2014/main" id="{00000000-0008-0000-1200-000003000000}"/>
            </a:ext>
          </a:extLst>
        </xdr:cNvPr>
        <xdr:cNvCxnSpPr/>
      </xdr:nvCxnSpPr>
      <xdr:spPr>
        <a:xfrm>
          <a:off x="4501515" y="1619250"/>
          <a:ext cx="597376"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23299</xdr:colOff>
      <xdr:row>26</xdr:row>
      <xdr:rowOff>108439</xdr:rowOff>
    </xdr:from>
    <xdr:to>
      <xdr:col>32</xdr:col>
      <xdr:colOff>111223</xdr:colOff>
      <xdr:row>27</xdr:row>
      <xdr:rowOff>197681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1700949" y="5680564"/>
          <a:ext cx="888024" cy="289267"/>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Example</a:t>
          </a:r>
        </a:p>
      </xdr:txBody>
    </xdr:sp>
    <xdr:clientData/>
  </xdr:twoCellAnchor>
  <xdr:twoCellAnchor>
    <xdr:from>
      <xdr:col>22</xdr:col>
      <xdr:colOff>585</xdr:colOff>
      <xdr:row>3</xdr:row>
      <xdr:rowOff>139212</xdr:rowOff>
    </xdr:from>
    <xdr:to>
      <xdr:col>29</xdr:col>
      <xdr:colOff>88509</xdr:colOff>
      <xdr:row>3</xdr:row>
      <xdr:rowOff>413532</xdr:rowOff>
    </xdr:to>
    <xdr:sp macro="" textlink="">
      <xdr:nvSpPr>
        <xdr:cNvPr id="21" name="Rectangle: Rounded Corners 20">
          <a:hlinkClick xmlns:r="http://schemas.openxmlformats.org/officeDocument/2006/relationships" r:id="rId2"/>
          <a:extLst>
            <a:ext uri="{FF2B5EF4-FFF2-40B4-BE49-F238E27FC236}">
              <a16:creationId xmlns:a16="http://schemas.microsoft.com/office/drawing/2014/main" id="{00000000-0008-0000-1200-000015000000}"/>
            </a:ext>
          </a:extLst>
        </xdr:cNvPr>
        <xdr:cNvSpPr/>
      </xdr:nvSpPr>
      <xdr:spPr>
        <a:xfrm>
          <a:off x="11335335" y="720237"/>
          <a:ext cx="888024"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30</xdr:col>
      <xdr:colOff>41617</xdr:colOff>
      <xdr:row>3</xdr:row>
      <xdr:rowOff>147125</xdr:rowOff>
    </xdr:from>
    <xdr:to>
      <xdr:col>38</xdr:col>
      <xdr:colOff>15241</xdr:colOff>
      <xdr:row>3</xdr:row>
      <xdr:rowOff>413532</xdr:rowOff>
    </xdr:to>
    <xdr:sp macro="" textlink="">
      <xdr:nvSpPr>
        <xdr:cNvPr id="22" name="Rectangle: Rounded Corners 21">
          <a:hlinkClick xmlns:r="http://schemas.openxmlformats.org/officeDocument/2006/relationships" r:id="rId3"/>
          <a:extLst>
            <a:ext uri="{FF2B5EF4-FFF2-40B4-BE49-F238E27FC236}">
              <a16:creationId xmlns:a16="http://schemas.microsoft.com/office/drawing/2014/main" id="{00000000-0008-0000-1200-000016000000}"/>
            </a:ext>
          </a:extLst>
        </xdr:cNvPr>
        <xdr:cNvSpPr/>
      </xdr:nvSpPr>
      <xdr:spPr>
        <a:xfrm>
          <a:off x="12290767" y="728150"/>
          <a:ext cx="888024" cy="266407"/>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22</xdr:col>
      <xdr:colOff>42495</xdr:colOff>
      <xdr:row>1</xdr:row>
      <xdr:rowOff>164477</xdr:rowOff>
    </xdr:from>
    <xdr:to>
      <xdr:col>37</xdr:col>
      <xdr:colOff>19928</xdr:colOff>
      <xdr:row>3</xdr:row>
      <xdr:rowOff>50177</xdr:rowOff>
    </xdr:to>
    <xdr:sp macro="" textlink="">
      <xdr:nvSpPr>
        <xdr:cNvPr id="48" name="Rectangle: Rounded Corners 47">
          <a:hlinkClick xmlns:r="http://schemas.openxmlformats.org/officeDocument/2006/relationships" r:id="rId4"/>
          <a:extLst>
            <a:ext uri="{FF2B5EF4-FFF2-40B4-BE49-F238E27FC236}">
              <a16:creationId xmlns:a16="http://schemas.microsoft.com/office/drawing/2014/main" id="{00000000-0008-0000-1200-000030000000}"/>
            </a:ext>
          </a:extLst>
        </xdr:cNvPr>
        <xdr:cNvSpPr/>
      </xdr:nvSpPr>
      <xdr:spPr>
        <a:xfrm>
          <a:off x="11377245" y="364502"/>
          <a:ext cx="1691933" cy="2667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Structure Fire Response</a:t>
          </a:r>
        </a:p>
      </xdr:txBody>
    </xdr:sp>
    <xdr:clientData/>
  </xdr:twoCellAnchor>
  <xdr:twoCellAnchor>
    <xdr:from>
      <xdr:col>22</xdr:col>
      <xdr:colOff>19049</xdr:colOff>
      <xdr:row>3</xdr:row>
      <xdr:rowOff>506732</xdr:rowOff>
    </xdr:from>
    <xdr:to>
      <xdr:col>36</xdr:col>
      <xdr:colOff>106679</xdr:colOff>
      <xdr:row>4</xdr:row>
      <xdr:rowOff>9525</xdr:rowOff>
    </xdr:to>
    <xdr:sp macro="" textlink="">
      <xdr:nvSpPr>
        <xdr:cNvPr id="4" name="Rectangle: Rounded Corners 3">
          <a:hlinkClick xmlns:r="http://schemas.openxmlformats.org/officeDocument/2006/relationships" r:id="rId5"/>
          <a:extLst>
            <a:ext uri="{FF2B5EF4-FFF2-40B4-BE49-F238E27FC236}">
              <a16:creationId xmlns:a16="http://schemas.microsoft.com/office/drawing/2014/main" id="{00000000-0008-0000-1200-000004000000}"/>
            </a:ext>
          </a:extLst>
        </xdr:cNvPr>
        <xdr:cNvSpPr/>
      </xdr:nvSpPr>
      <xdr:spPr>
        <a:xfrm>
          <a:off x="11725274" y="1068707"/>
          <a:ext cx="1687830" cy="274318"/>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Automatic Aid Response</a:t>
          </a:r>
        </a:p>
      </xdr:txBody>
    </xdr:sp>
    <xdr:clientData/>
  </xdr:twoCellAnchor>
  <xdr:twoCellAnchor>
    <xdr:from>
      <xdr:col>19</xdr:col>
      <xdr:colOff>228600</xdr:colOff>
      <xdr:row>3</xdr:row>
      <xdr:rowOff>594360</xdr:rowOff>
    </xdr:from>
    <xdr:to>
      <xdr:col>22</xdr:col>
      <xdr:colOff>22859</xdr:colOff>
      <xdr:row>3</xdr:row>
      <xdr:rowOff>641034</xdr:rowOff>
    </xdr:to>
    <xdr:cxnSp macro="">
      <xdr:nvCxnSpPr>
        <xdr:cNvPr id="6" name="Straight Arrow Connector 5">
          <a:extLst>
            <a:ext uri="{FF2B5EF4-FFF2-40B4-BE49-F238E27FC236}">
              <a16:creationId xmlns:a16="http://schemas.microsoft.com/office/drawing/2014/main" id="{00000000-0008-0000-1200-000006000000}"/>
            </a:ext>
          </a:extLst>
        </xdr:cNvPr>
        <xdr:cNvCxnSpPr>
          <a:endCxn id="4" idx="1"/>
        </xdr:cNvCxnSpPr>
      </xdr:nvCxnSpPr>
      <xdr:spPr>
        <a:xfrm>
          <a:off x="10805160" y="1173480"/>
          <a:ext cx="594359" cy="46674"/>
        </a:xfrm>
        <a:prstGeom prst="straightConnector1">
          <a:avLst/>
        </a:prstGeom>
        <a:ln w="3492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6</xdr:row>
      <xdr:rowOff>57150</xdr:rowOff>
    </xdr:from>
    <xdr:to>
      <xdr:col>48</xdr:col>
      <xdr:colOff>123825</xdr:colOff>
      <xdr:row>22</xdr:row>
      <xdr:rowOff>180975</xdr:rowOff>
    </xdr:to>
    <xdr:sp macro="" textlink="" fLocksText="0">
      <xdr:nvSpPr>
        <xdr:cNvPr id="5" name="TextBox 4">
          <a:extLst>
            <a:ext uri="{FF2B5EF4-FFF2-40B4-BE49-F238E27FC236}">
              <a16:creationId xmlns:a16="http://schemas.microsoft.com/office/drawing/2014/main" id="{00000000-0008-0000-1200-000005000000}"/>
            </a:ext>
          </a:extLst>
        </xdr:cNvPr>
        <xdr:cNvSpPr txBox="1"/>
      </xdr:nvSpPr>
      <xdr:spPr>
        <a:xfrm>
          <a:off x="13525500" y="1819275"/>
          <a:ext cx="3305175" cy="3171825"/>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a:p>
          <a:pPr algn="l"/>
          <a:r>
            <a:rPr lang="en-US" sz="1100"/>
            <a:t>																																																																																																																																																																																																																																		</a:t>
          </a:r>
        </a:p>
      </xdr:txBody>
    </xdr:sp>
    <xdr:clientData/>
  </xdr:twoCellAnchor>
  <xdr:twoCellAnchor>
    <xdr:from>
      <xdr:col>42</xdr:col>
      <xdr:colOff>278130</xdr:colOff>
      <xdr:row>26</xdr:row>
      <xdr:rowOff>5715</xdr:rowOff>
    </xdr:from>
    <xdr:to>
      <xdr:col>46</xdr:col>
      <xdr:colOff>388621</xdr:colOff>
      <xdr:row>27</xdr:row>
      <xdr:rowOff>85725</xdr:rowOff>
    </xdr:to>
    <xdr:sp macro="[0]!Duplicate_Appartus_Sheet"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1200-000007000000}"/>
            </a:ext>
          </a:extLst>
        </xdr:cNvPr>
        <xdr:cNvSpPr/>
      </xdr:nvSpPr>
      <xdr:spPr>
        <a:xfrm>
          <a:off x="14270355" y="5368290"/>
          <a:ext cx="1939291" cy="270510"/>
        </a:xfrm>
        <a:prstGeom prst="roundRect">
          <a:avLst/>
        </a:prstGeom>
        <a:solidFill>
          <a:schemeClr val="accent2">
            <a:lumMod val="75000"/>
          </a:schemeClr>
        </a:solidFill>
        <a:ln w="190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Personnel Calculator</a:t>
          </a:r>
        </a:p>
      </xdr:txBody>
    </xdr:sp>
    <xdr:clientData/>
  </xdr:twoCellAnchor>
  <xdr:twoCellAnchor>
    <xdr:from>
      <xdr:col>48</xdr:col>
      <xdr:colOff>200025</xdr:colOff>
      <xdr:row>2</xdr:row>
      <xdr:rowOff>152400</xdr:rowOff>
    </xdr:from>
    <xdr:to>
      <xdr:col>50</xdr:col>
      <xdr:colOff>338819</xdr:colOff>
      <xdr:row>3</xdr:row>
      <xdr:rowOff>190500</xdr:rowOff>
    </xdr:to>
    <xdr:sp macro="" textlink="">
      <xdr:nvSpPr>
        <xdr:cNvPr id="52" name="Rectangle: Rounded Corners 51">
          <a:hlinkClick xmlns:r="http://schemas.openxmlformats.org/officeDocument/2006/relationships" r:id="rId7"/>
          <a:extLst>
            <a:ext uri="{FF2B5EF4-FFF2-40B4-BE49-F238E27FC236}">
              <a16:creationId xmlns:a16="http://schemas.microsoft.com/office/drawing/2014/main" id="{B8123878-6B0F-4C04-9C24-CE37B7669B5B}"/>
            </a:ext>
          </a:extLst>
        </xdr:cNvPr>
        <xdr:cNvSpPr/>
      </xdr:nvSpPr>
      <xdr:spPr>
        <a:xfrm>
          <a:off x="16906875" y="54292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48</xdr:col>
      <xdr:colOff>200025</xdr:colOff>
      <xdr:row>3</xdr:row>
      <xdr:rowOff>621676</xdr:rowOff>
    </xdr:from>
    <xdr:to>
      <xdr:col>50</xdr:col>
      <xdr:colOff>344260</xdr:colOff>
      <xdr:row>4</xdr:row>
      <xdr:rowOff>78751</xdr:rowOff>
    </xdr:to>
    <xdr:sp macro="" textlink="">
      <xdr:nvSpPr>
        <xdr:cNvPr id="53" name="Rectangle: Rounded Corners 52">
          <a:hlinkClick xmlns:r="http://schemas.openxmlformats.org/officeDocument/2006/relationships" r:id="rId8"/>
          <a:extLst>
            <a:ext uri="{FF2B5EF4-FFF2-40B4-BE49-F238E27FC236}">
              <a16:creationId xmlns:a16="http://schemas.microsoft.com/office/drawing/2014/main" id="{6004CC7D-2961-4595-820E-158ABECC3DD9}"/>
            </a:ext>
          </a:extLst>
        </xdr:cNvPr>
        <xdr:cNvSpPr/>
      </xdr:nvSpPr>
      <xdr:spPr>
        <a:xfrm>
          <a:off x="16906875" y="120270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48</xdr:col>
      <xdr:colOff>200025</xdr:colOff>
      <xdr:row>4</xdr:row>
      <xdr:rowOff>180039</xdr:rowOff>
    </xdr:from>
    <xdr:to>
      <xdr:col>50</xdr:col>
      <xdr:colOff>344259</xdr:colOff>
      <xdr:row>5</xdr:row>
      <xdr:rowOff>199089</xdr:rowOff>
    </xdr:to>
    <xdr:sp macro="" textlink="">
      <xdr:nvSpPr>
        <xdr:cNvPr id="54" name="Rectangle: Rounded Corners 53">
          <a:hlinkClick xmlns:r="http://schemas.openxmlformats.org/officeDocument/2006/relationships" r:id="rId9"/>
          <a:extLst>
            <a:ext uri="{FF2B5EF4-FFF2-40B4-BE49-F238E27FC236}">
              <a16:creationId xmlns:a16="http://schemas.microsoft.com/office/drawing/2014/main" id="{9C63EE22-059F-4A2C-8A06-80804A81A654}"/>
            </a:ext>
          </a:extLst>
        </xdr:cNvPr>
        <xdr:cNvSpPr/>
      </xdr:nvSpPr>
      <xdr:spPr>
        <a:xfrm>
          <a:off x="16906875" y="153258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48</xdr:col>
      <xdr:colOff>200025</xdr:colOff>
      <xdr:row>3</xdr:row>
      <xdr:rowOff>291788</xdr:rowOff>
    </xdr:from>
    <xdr:to>
      <xdr:col>50</xdr:col>
      <xdr:colOff>338819</xdr:colOff>
      <xdr:row>3</xdr:row>
      <xdr:rowOff>520388</xdr:rowOff>
    </xdr:to>
    <xdr:sp macro="" textlink="">
      <xdr:nvSpPr>
        <xdr:cNvPr id="55" name="Rectangle: Rounded Corners 54">
          <a:hlinkClick xmlns:r="http://schemas.openxmlformats.org/officeDocument/2006/relationships" r:id="rId10"/>
          <a:extLst>
            <a:ext uri="{FF2B5EF4-FFF2-40B4-BE49-F238E27FC236}">
              <a16:creationId xmlns:a16="http://schemas.microsoft.com/office/drawing/2014/main" id="{7025299E-CA8D-4ABA-AE00-883F36BF4BDB}"/>
            </a:ext>
          </a:extLst>
        </xdr:cNvPr>
        <xdr:cNvSpPr/>
      </xdr:nvSpPr>
      <xdr:spPr>
        <a:xfrm>
          <a:off x="16906875" y="87281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48</xdr:col>
      <xdr:colOff>200025</xdr:colOff>
      <xdr:row>9</xdr:row>
      <xdr:rowOff>188628</xdr:rowOff>
    </xdr:from>
    <xdr:to>
      <xdr:col>50</xdr:col>
      <xdr:colOff>344260</xdr:colOff>
      <xdr:row>11</xdr:row>
      <xdr:rowOff>36228</xdr:rowOff>
    </xdr:to>
    <xdr:sp macro="" textlink="">
      <xdr:nvSpPr>
        <xdr:cNvPr id="56" name="Rectangle: Rounded Corners 55">
          <a:hlinkClick xmlns:r="http://schemas.openxmlformats.org/officeDocument/2006/relationships" r:id="rId11"/>
          <a:extLst>
            <a:ext uri="{FF2B5EF4-FFF2-40B4-BE49-F238E27FC236}">
              <a16:creationId xmlns:a16="http://schemas.microsoft.com/office/drawing/2014/main" id="{5789CADB-AE5D-45A2-A70C-4589AF6A5125}"/>
            </a:ext>
          </a:extLst>
        </xdr:cNvPr>
        <xdr:cNvSpPr/>
      </xdr:nvSpPr>
      <xdr:spPr>
        <a:xfrm>
          <a:off x="16906875" y="252225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48</xdr:col>
      <xdr:colOff>200025</xdr:colOff>
      <xdr:row>11</xdr:row>
      <xdr:rowOff>137516</xdr:rowOff>
    </xdr:from>
    <xdr:to>
      <xdr:col>50</xdr:col>
      <xdr:colOff>344260</xdr:colOff>
      <xdr:row>12</xdr:row>
      <xdr:rowOff>175616</xdr:rowOff>
    </xdr:to>
    <xdr:sp macro="" textlink="">
      <xdr:nvSpPr>
        <xdr:cNvPr id="57" name="Rectangle: Rounded Corners 56">
          <a:hlinkClick xmlns:r="http://schemas.openxmlformats.org/officeDocument/2006/relationships" r:id="rId12"/>
          <a:extLst>
            <a:ext uri="{FF2B5EF4-FFF2-40B4-BE49-F238E27FC236}">
              <a16:creationId xmlns:a16="http://schemas.microsoft.com/office/drawing/2014/main" id="{E0C6F7A9-BFB2-41C8-A594-761B76BAA846}"/>
            </a:ext>
          </a:extLst>
        </xdr:cNvPr>
        <xdr:cNvSpPr/>
      </xdr:nvSpPr>
      <xdr:spPr>
        <a:xfrm>
          <a:off x="16906875" y="285214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48</xdr:col>
      <xdr:colOff>200025</xdr:colOff>
      <xdr:row>13</xdr:row>
      <xdr:rowOff>86404</xdr:rowOff>
    </xdr:from>
    <xdr:to>
      <xdr:col>50</xdr:col>
      <xdr:colOff>338817</xdr:colOff>
      <xdr:row>14</xdr:row>
      <xdr:rowOff>124504</xdr:rowOff>
    </xdr:to>
    <xdr:sp macro="" textlink="">
      <xdr:nvSpPr>
        <xdr:cNvPr id="58" name="Rectangle: Rounded Corners 57">
          <a:hlinkClick xmlns:r="http://schemas.openxmlformats.org/officeDocument/2006/relationships" r:id="rId4"/>
          <a:extLst>
            <a:ext uri="{FF2B5EF4-FFF2-40B4-BE49-F238E27FC236}">
              <a16:creationId xmlns:a16="http://schemas.microsoft.com/office/drawing/2014/main" id="{9340F32E-3CFB-491D-8650-D6C762CD941A}"/>
            </a:ext>
          </a:extLst>
        </xdr:cNvPr>
        <xdr:cNvSpPr/>
      </xdr:nvSpPr>
      <xdr:spPr>
        <a:xfrm>
          <a:off x="16906875" y="318202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48</xdr:col>
      <xdr:colOff>200025</xdr:colOff>
      <xdr:row>20</xdr:row>
      <xdr:rowOff>72456</xdr:rowOff>
    </xdr:from>
    <xdr:to>
      <xdr:col>50</xdr:col>
      <xdr:colOff>340181</xdr:colOff>
      <xdr:row>21</xdr:row>
      <xdr:rowOff>110556</xdr:rowOff>
    </xdr:to>
    <xdr:sp macro="" textlink="">
      <xdr:nvSpPr>
        <xdr:cNvPr id="59" name="Rectangle: Rounded Corners 58">
          <a:hlinkClick xmlns:r="http://schemas.openxmlformats.org/officeDocument/2006/relationships" r:id="rId13"/>
          <a:extLst>
            <a:ext uri="{FF2B5EF4-FFF2-40B4-BE49-F238E27FC236}">
              <a16:creationId xmlns:a16="http://schemas.microsoft.com/office/drawing/2014/main" id="{FC9F4E8F-A428-45C4-B889-CBE6FA5937ED}"/>
            </a:ext>
          </a:extLst>
        </xdr:cNvPr>
        <xdr:cNvSpPr/>
      </xdr:nvSpPr>
      <xdr:spPr>
        <a:xfrm>
          <a:off x="16906875" y="450158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48</xdr:col>
      <xdr:colOff>200025</xdr:colOff>
      <xdr:row>8</xdr:row>
      <xdr:rowOff>49240</xdr:rowOff>
    </xdr:from>
    <xdr:to>
      <xdr:col>50</xdr:col>
      <xdr:colOff>338819</xdr:colOff>
      <xdr:row>9</xdr:row>
      <xdr:rowOff>87340</xdr:rowOff>
    </xdr:to>
    <xdr:sp macro="" textlink="">
      <xdr:nvSpPr>
        <xdr:cNvPr id="60" name="Rectangle: Rounded Corners 59">
          <a:hlinkClick xmlns:r="http://schemas.openxmlformats.org/officeDocument/2006/relationships" r:id="rId14"/>
          <a:extLst>
            <a:ext uri="{FF2B5EF4-FFF2-40B4-BE49-F238E27FC236}">
              <a16:creationId xmlns:a16="http://schemas.microsoft.com/office/drawing/2014/main" id="{9EF2DFF0-5282-49A6-9E6A-4D3AC0B10A88}"/>
            </a:ext>
          </a:extLst>
        </xdr:cNvPr>
        <xdr:cNvSpPr/>
      </xdr:nvSpPr>
      <xdr:spPr>
        <a:xfrm>
          <a:off x="16906875" y="219236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48</xdr:col>
      <xdr:colOff>200025</xdr:colOff>
      <xdr:row>15</xdr:row>
      <xdr:rowOff>35292</xdr:rowOff>
    </xdr:from>
    <xdr:to>
      <xdr:col>50</xdr:col>
      <xdr:colOff>352427</xdr:colOff>
      <xdr:row>16</xdr:row>
      <xdr:rowOff>73392</xdr:rowOff>
    </xdr:to>
    <xdr:sp macro="" textlink="">
      <xdr:nvSpPr>
        <xdr:cNvPr id="61" name="Rectangle: Rounded Corners 60">
          <a:hlinkClick xmlns:r="http://schemas.openxmlformats.org/officeDocument/2006/relationships" r:id="rId5"/>
          <a:extLst>
            <a:ext uri="{FF2B5EF4-FFF2-40B4-BE49-F238E27FC236}">
              <a16:creationId xmlns:a16="http://schemas.microsoft.com/office/drawing/2014/main" id="{641101EC-AB1C-49B1-9F89-C25F2EE3F3B7}"/>
            </a:ext>
          </a:extLst>
        </xdr:cNvPr>
        <xdr:cNvSpPr/>
      </xdr:nvSpPr>
      <xdr:spPr>
        <a:xfrm>
          <a:off x="16906875" y="351191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48</xdr:col>
      <xdr:colOff>200025</xdr:colOff>
      <xdr:row>16</xdr:row>
      <xdr:rowOff>174680</xdr:rowOff>
    </xdr:from>
    <xdr:to>
      <xdr:col>50</xdr:col>
      <xdr:colOff>344261</xdr:colOff>
      <xdr:row>18</xdr:row>
      <xdr:rowOff>22280</xdr:rowOff>
    </xdr:to>
    <xdr:sp macro="" textlink="">
      <xdr:nvSpPr>
        <xdr:cNvPr id="62" name="Rectangle: Rounded Corners 61">
          <a:hlinkClick xmlns:r="http://schemas.openxmlformats.org/officeDocument/2006/relationships" r:id="rId15"/>
          <a:extLst>
            <a:ext uri="{FF2B5EF4-FFF2-40B4-BE49-F238E27FC236}">
              <a16:creationId xmlns:a16="http://schemas.microsoft.com/office/drawing/2014/main" id="{157496DC-AB7C-4C95-9AE8-8D576C43B506}"/>
            </a:ext>
          </a:extLst>
        </xdr:cNvPr>
        <xdr:cNvSpPr/>
      </xdr:nvSpPr>
      <xdr:spPr>
        <a:xfrm>
          <a:off x="16906875" y="384180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48</xdr:col>
      <xdr:colOff>200025</xdr:colOff>
      <xdr:row>23</xdr:row>
      <xdr:rowOff>160732</xdr:rowOff>
    </xdr:from>
    <xdr:to>
      <xdr:col>50</xdr:col>
      <xdr:colOff>344260</xdr:colOff>
      <xdr:row>25</xdr:row>
      <xdr:rowOff>8332</xdr:rowOff>
    </xdr:to>
    <xdr:sp macro="" textlink="">
      <xdr:nvSpPr>
        <xdr:cNvPr id="63" name="Rectangle: Rounded Corners 62">
          <a:hlinkClick xmlns:r="http://schemas.openxmlformats.org/officeDocument/2006/relationships" r:id="rId16"/>
          <a:extLst>
            <a:ext uri="{FF2B5EF4-FFF2-40B4-BE49-F238E27FC236}">
              <a16:creationId xmlns:a16="http://schemas.microsoft.com/office/drawing/2014/main" id="{893968F3-D6CF-483F-826C-32B9353181C8}"/>
            </a:ext>
          </a:extLst>
        </xdr:cNvPr>
        <xdr:cNvSpPr/>
      </xdr:nvSpPr>
      <xdr:spPr>
        <a:xfrm>
          <a:off x="16906875" y="516135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48</xdr:col>
      <xdr:colOff>200025</xdr:colOff>
      <xdr:row>18</xdr:row>
      <xdr:rowOff>123568</xdr:rowOff>
    </xdr:from>
    <xdr:to>
      <xdr:col>50</xdr:col>
      <xdr:colOff>338820</xdr:colOff>
      <xdr:row>19</xdr:row>
      <xdr:rowOff>161668</xdr:rowOff>
    </xdr:to>
    <xdr:sp macro="" textlink="">
      <xdr:nvSpPr>
        <xdr:cNvPr id="64" name="Rectangle: Rounded Corners 63">
          <a:hlinkClick xmlns:r="http://schemas.openxmlformats.org/officeDocument/2006/relationships" r:id="rId17"/>
          <a:extLst>
            <a:ext uri="{FF2B5EF4-FFF2-40B4-BE49-F238E27FC236}">
              <a16:creationId xmlns:a16="http://schemas.microsoft.com/office/drawing/2014/main" id="{A48A3BDA-D9A8-445E-AB3F-8BDDFE8233EA}"/>
            </a:ext>
          </a:extLst>
        </xdr:cNvPr>
        <xdr:cNvSpPr/>
      </xdr:nvSpPr>
      <xdr:spPr>
        <a:xfrm>
          <a:off x="16906875" y="417169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48</xdr:col>
      <xdr:colOff>200025</xdr:colOff>
      <xdr:row>25</xdr:row>
      <xdr:rowOff>109620</xdr:rowOff>
    </xdr:from>
    <xdr:to>
      <xdr:col>50</xdr:col>
      <xdr:colOff>344260</xdr:colOff>
      <xdr:row>26</xdr:row>
      <xdr:rowOff>138195</xdr:rowOff>
    </xdr:to>
    <xdr:sp macro="" textlink="">
      <xdr:nvSpPr>
        <xdr:cNvPr id="65" name="Rectangle: Rounded Corners 64">
          <a:hlinkClick xmlns:r="http://schemas.openxmlformats.org/officeDocument/2006/relationships" r:id="rId18"/>
          <a:extLst>
            <a:ext uri="{FF2B5EF4-FFF2-40B4-BE49-F238E27FC236}">
              <a16:creationId xmlns:a16="http://schemas.microsoft.com/office/drawing/2014/main" id="{01080E01-D33C-4479-8C2B-0E6F378A73BA}"/>
            </a:ext>
          </a:extLst>
        </xdr:cNvPr>
        <xdr:cNvSpPr/>
      </xdr:nvSpPr>
      <xdr:spPr>
        <a:xfrm>
          <a:off x="16906875" y="549124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48</xdr:col>
      <xdr:colOff>200025</xdr:colOff>
      <xdr:row>22</xdr:row>
      <xdr:rowOff>21344</xdr:rowOff>
    </xdr:from>
    <xdr:to>
      <xdr:col>50</xdr:col>
      <xdr:colOff>344261</xdr:colOff>
      <xdr:row>23</xdr:row>
      <xdr:rowOff>59444</xdr:rowOff>
    </xdr:to>
    <xdr:sp macro="" textlink="">
      <xdr:nvSpPr>
        <xdr:cNvPr id="66" name="Rectangle: Rounded Corners 65">
          <a:hlinkClick xmlns:r="http://schemas.openxmlformats.org/officeDocument/2006/relationships" r:id="rId19"/>
          <a:extLst>
            <a:ext uri="{FF2B5EF4-FFF2-40B4-BE49-F238E27FC236}">
              <a16:creationId xmlns:a16="http://schemas.microsoft.com/office/drawing/2014/main" id="{FE249CF5-AD38-4813-AEC9-05652650E0EF}"/>
            </a:ext>
          </a:extLst>
        </xdr:cNvPr>
        <xdr:cNvSpPr/>
      </xdr:nvSpPr>
      <xdr:spPr>
        <a:xfrm>
          <a:off x="16906875" y="483146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48</xdr:col>
      <xdr:colOff>200025</xdr:colOff>
      <xdr:row>30</xdr:row>
      <xdr:rowOff>118210</xdr:rowOff>
    </xdr:from>
    <xdr:to>
      <xdr:col>50</xdr:col>
      <xdr:colOff>338820</xdr:colOff>
      <xdr:row>31</xdr:row>
      <xdr:rowOff>156310</xdr:rowOff>
    </xdr:to>
    <xdr:sp macro="" textlink="">
      <xdr:nvSpPr>
        <xdr:cNvPr id="67" name="Rectangle: Rounded Corners 66">
          <a:hlinkClick xmlns:r="http://schemas.openxmlformats.org/officeDocument/2006/relationships" r:id="rId20"/>
          <a:extLst>
            <a:ext uri="{FF2B5EF4-FFF2-40B4-BE49-F238E27FC236}">
              <a16:creationId xmlns:a16="http://schemas.microsoft.com/office/drawing/2014/main" id="{B4CEF610-C9C7-4873-B7F9-AB764AD2370D}"/>
            </a:ext>
          </a:extLst>
        </xdr:cNvPr>
        <xdr:cNvSpPr/>
      </xdr:nvSpPr>
      <xdr:spPr>
        <a:xfrm>
          <a:off x="16906875" y="64904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48</xdr:col>
      <xdr:colOff>200025</xdr:colOff>
      <xdr:row>28</xdr:row>
      <xdr:rowOff>169321</xdr:rowOff>
    </xdr:from>
    <xdr:to>
      <xdr:col>50</xdr:col>
      <xdr:colOff>338820</xdr:colOff>
      <xdr:row>30</xdr:row>
      <xdr:rowOff>7396</xdr:rowOff>
    </xdr:to>
    <xdr:sp macro="" textlink="">
      <xdr:nvSpPr>
        <xdr:cNvPr id="68" name="Rectangle: Rounded Corners 67">
          <a:hlinkClick xmlns:r="http://schemas.openxmlformats.org/officeDocument/2006/relationships" r:id="rId21"/>
          <a:extLst>
            <a:ext uri="{FF2B5EF4-FFF2-40B4-BE49-F238E27FC236}">
              <a16:creationId xmlns:a16="http://schemas.microsoft.com/office/drawing/2014/main" id="{F624D0F9-7867-4C96-A46B-0E67BEB11424}"/>
            </a:ext>
          </a:extLst>
        </xdr:cNvPr>
        <xdr:cNvSpPr/>
      </xdr:nvSpPr>
      <xdr:spPr>
        <a:xfrm>
          <a:off x="16906875" y="615102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48</xdr:col>
      <xdr:colOff>200025</xdr:colOff>
      <xdr:row>27</xdr:row>
      <xdr:rowOff>39458</xdr:rowOff>
    </xdr:from>
    <xdr:to>
      <xdr:col>50</xdr:col>
      <xdr:colOff>344260</xdr:colOff>
      <xdr:row>28</xdr:row>
      <xdr:rowOff>68033</xdr:rowOff>
    </xdr:to>
    <xdr:sp macro="" textlink="">
      <xdr:nvSpPr>
        <xdr:cNvPr id="69" name="Rectangle: Rounded Corners 68">
          <a:hlinkClick xmlns:r="http://schemas.openxmlformats.org/officeDocument/2006/relationships" r:id="rId22"/>
          <a:extLst>
            <a:ext uri="{FF2B5EF4-FFF2-40B4-BE49-F238E27FC236}">
              <a16:creationId xmlns:a16="http://schemas.microsoft.com/office/drawing/2014/main" id="{9AFE9171-7256-4A73-99B1-B4A410865FAC}"/>
            </a:ext>
          </a:extLst>
        </xdr:cNvPr>
        <xdr:cNvSpPr/>
      </xdr:nvSpPr>
      <xdr:spPr>
        <a:xfrm>
          <a:off x="16906875" y="582113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48</xdr:col>
      <xdr:colOff>200025</xdr:colOff>
      <xdr:row>6</xdr:row>
      <xdr:rowOff>100352</xdr:rowOff>
    </xdr:from>
    <xdr:to>
      <xdr:col>50</xdr:col>
      <xdr:colOff>338819</xdr:colOff>
      <xdr:row>7</xdr:row>
      <xdr:rowOff>138452</xdr:rowOff>
    </xdr:to>
    <xdr:sp macro="" textlink="">
      <xdr:nvSpPr>
        <xdr:cNvPr id="70" name="Rectangle: Rounded Corners 69">
          <a:hlinkClick xmlns:r="http://schemas.openxmlformats.org/officeDocument/2006/relationships" r:id="rId23"/>
          <a:extLst>
            <a:ext uri="{FF2B5EF4-FFF2-40B4-BE49-F238E27FC236}">
              <a16:creationId xmlns:a16="http://schemas.microsoft.com/office/drawing/2014/main" id="{983D9DA5-4F90-48AD-9E0C-68F75D797F80}"/>
            </a:ext>
          </a:extLst>
        </xdr:cNvPr>
        <xdr:cNvSpPr/>
      </xdr:nvSpPr>
      <xdr:spPr>
        <a:xfrm>
          <a:off x="16906875" y="186247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59</xdr:col>
      <xdr:colOff>0</xdr:colOff>
      <xdr:row>6</xdr:row>
      <xdr:rowOff>0</xdr:rowOff>
    </xdr:from>
    <xdr:to>
      <xdr:col>60</xdr:col>
      <xdr:colOff>304800</xdr:colOff>
      <xdr:row>7</xdr:row>
      <xdr:rowOff>45720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9401175" y="12573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59</xdr:col>
      <xdr:colOff>0</xdr:colOff>
      <xdr:row>7</xdr:row>
      <xdr:rowOff>106680</xdr:rowOff>
    </xdr:from>
    <xdr:to>
      <xdr:col>60</xdr:col>
      <xdr:colOff>304800</xdr:colOff>
      <xdr:row>8</xdr:row>
      <xdr:rowOff>152400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9401175" y="15925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xdr:col>
      <xdr:colOff>152400</xdr:colOff>
      <xdr:row>5</xdr:row>
      <xdr:rowOff>0</xdr:rowOff>
    </xdr:from>
    <xdr:to>
      <xdr:col>1</xdr:col>
      <xdr:colOff>1510394</xdr:colOff>
      <xdr:row>6</xdr:row>
      <xdr:rowOff>0</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53CCEA8F-465C-4DBF-A290-CD2E1F3C669F}"/>
            </a:ext>
          </a:extLst>
        </xdr:cNvPr>
        <xdr:cNvSpPr/>
      </xdr:nvSpPr>
      <xdr:spPr>
        <a:xfrm>
          <a:off x="762000" y="10287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152400</xdr:colOff>
      <xdr:row>7</xdr:row>
      <xdr:rowOff>202576</xdr:rowOff>
    </xdr:from>
    <xdr:to>
      <xdr:col>1</xdr:col>
      <xdr:colOff>1515835</xdr:colOff>
      <xdr:row>8</xdr:row>
      <xdr:rowOff>202576</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C3F09BC4-C3FB-4F62-9DCC-6A4FA9E1EDD3}"/>
            </a:ext>
          </a:extLst>
        </xdr:cNvPr>
        <xdr:cNvSpPr/>
      </xdr:nvSpPr>
      <xdr:spPr>
        <a:xfrm>
          <a:off x="762000" y="16884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152400</xdr:colOff>
      <xdr:row>9</xdr:row>
      <xdr:rowOff>75264</xdr:rowOff>
    </xdr:from>
    <xdr:to>
      <xdr:col>1</xdr:col>
      <xdr:colOff>1515834</xdr:colOff>
      <xdr:row>10</xdr:row>
      <xdr:rowOff>75264</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C672C121-1F35-492B-9FEF-4D3ED3EECE47}"/>
            </a:ext>
          </a:extLst>
        </xdr:cNvPr>
        <xdr:cNvSpPr/>
      </xdr:nvSpPr>
      <xdr:spPr>
        <a:xfrm>
          <a:off x="762000" y="20183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152400</xdr:colOff>
      <xdr:row>6</xdr:row>
      <xdr:rowOff>101288</xdr:rowOff>
    </xdr:from>
    <xdr:to>
      <xdr:col>1</xdr:col>
      <xdr:colOff>1510394</xdr:colOff>
      <xdr:row>7</xdr:row>
      <xdr:rowOff>101288</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BADA2563-95EB-42B1-BD39-432089EEC57B}"/>
            </a:ext>
          </a:extLst>
        </xdr:cNvPr>
        <xdr:cNvSpPr/>
      </xdr:nvSpPr>
      <xdr:spPr>
        <a:xfrm>
          <a:off x="762000" y="13585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152400</xdr:colOff>
      <xdr:row>13</xdr:row>
      <xdr:rowOff>150528</xdr:rowOff>
    </xdr:from>
    <xdr:to>
      <xdr:col>1</xdr:col>
      <xdr:colOff>1515835</xdr:colOff>
      <xdr:row>14</xdr:row>
      <xdr:rowOff>150528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88BFCB7B-F182-4E4E-92D4-9638C1A1AD78}"/>
            </a:ext>
          </a:extLst>
        </xdr:cNvPr>
        <xdr:cNvSpPr/>
      </xdr:nvSpPr>
      <xdr:spPr>
        <a:xfrm>
          <a:off x="762000" y="30080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152400</xdr:colOff>
      <xdr:row>15</xdr:row>
      <xdr:rowOff>23216</xdr:rowOff>
    </xdr:from>
    <xdr:to>
      <xdr:col>1</xdr:col>
      <xdr:colOff>1515835</xdr:colOff>
      <xdr:row>16</xdr:row>
      <xdr:rowOff>23216</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19608B21-292F-4AF7-9860-6174F4FA255D}"/>
            </a:ext>
          </a:extLst>
        </xdr:cNvPr>
        <xdr:cNvSpPr/>
      </xdr:nvSpPr>
      <xdr:spPr>
        <a:xfrm>
          <a:off x="762000" y="33379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152400</xdr:colOff>
      <xdr:row>16</xdr:row>
      <xdr:rowOff>124504</xdr:rowOff>
    </xdr:from>
    <xdr:to>
      <xdr:col>1</xdr:col>
      <xdr:colOff>1510392</xdr:colOff>
      <xdr:row>17</xdr:row>
      <xdr:rowOff>124504</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AEA3871C-6B02-4017-A5CB-1304CC1B6155}"/>
            </a:ext>
          </a:extLst>
        </xdr:cNvPr>
        <xdr:cNvSpPr/>
      </xdr:nvSpPr>
      <xdr:spPr>
        <a:xfrm>
          <a:off x="762000" y="36678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152400</xdr:colOff>
      <xdr:row>22</xdr:row>
      <xdr:rowOff>72456</xdr:rowOff>
    </xdr:from>
    <xdr:to>
      <xdr:col>1</xdr:col>
      <xdr:colOff>1511756</xdr:colOff>
      <xdr:row>23</xdr:row>
      <xdr:rowOff>72456</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F6E56E65-00E7-4A96-A712-06E176666961}"/>
            </a:ext>
          </a:extLst>
        </xdr:cNvPr>
        <xdr:cNvSpPr/>
      </xdr:nvSpPr>
      <xdr:spPr>
        <a:xfrm>
          <a:off x="762000" y="49873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152400</xdr:colOff>
      <xdr:row>12</xdr:row>
      <xdr:rowOff>49240</xdr:rowOff>
    </xdr:from>
    <xdr:to>
      <xdr:col>1</xdr:col>
      <xdr:colOff>1510394</xdr:colOff>
      <xdr:row>13</xdr:row>
      <xdr:rowOff>49240</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D7D9B12F-7C2D-44C8-AD1F-8C8A2043DBA7}"/>
            </a:ext>
          </a:extLst>
        </xdr:cNvPr>
        <xdr:cNvSpPr/>
      </xdr:nvSpPr>
      <xdr:spPr>
        <a:xfrm>
          <a:off x="762000" y="26781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152400</xdr:colOff>
      <xdr:row>17</xdr:row>
      <xdr:rowOff>225792</xdr:rowOff>
    </xdr:from>
    <xdr:to>
      <xdr:col>1</xdr:col>
      <xdr:colOff>1524002</xdr:colOff>
      <xdr:row>18</xdr:row>
      <xdr:rowOff>225792</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E954CFBC-63B0-4FF3-AAC2-631BC900C839}"/>
            </a:ext>
          </a:extLst>
        </xdr:cNvPr>
        <xdr:cNvSpPr/>
      </xdr:nvSpPr>
      <xdr:spPr>
        <a:xfrm>
          <a:off x="762000" y="39976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152400</xdr:colOff>
      <xdr:row>19</xdr:row>
      <xdr:rowOff>98480</xdr:rowOff>
    </xdr:from>
    <xdr:to>
      <xdr:col>1</xdr:col>
      <xdr:colOff>1515836</xdr:colOff>
      <xdr:row>20</xdr:row>
      <xdr:rowOff>98480</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9F65DEE5-547D-4C2E-A506-29F69538823F}"/>
            </a:ext>
          </a:extLst>
        </xdr:cNvPr>
        <xdr:cNvSpPr/>
      </xdr:nvSpPr>
      <xdr:spPr>
        <a:xfrm>
          <a:off x="762000" y="43275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152400</xdr:colOff>
      <xdr:row>25</xdr:row>
      <xdr:rowOff>75007</xdr:rowOff>
    </xdr:from>
    <xdr:to>
      <xdr:col>1</xdr:col>
      <xdr:colOff>1515835</xdr:colOff>
      <xdr:row>26</xdr:row>
      <xdr:rowOff>113107</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FFC006F8-8F18-4086-8296-1ECA70CBF747}"/>
            </a:ext>
          </a:extLst>
        </xdr:cNvPr>
        <xdr:cNvSpPr/>
      </xdr:nvSpPr>
      <xdr:spPr>
        <a:xfrm>
          <a:off x="762000" y="56471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152400</xdr:colOff>
      <xdr:row>20</xdr:row>
      <xdr:rowOff>199768</xdr:rowOff>
    </xdr:from>
    <xdr:to>
      <xdr:col>1</xdr:col>
      <xdr:colOff>1510395</xdr:colOff>
      <xdr:row>21</xdr:row>
      <xdr:rowOff>199768</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1F3BC267-E1BF-4AB2-902A-D6BA04C46BF0}"/>
            </a:ext>
          </a:extLst>
        </xdr:cNvPr>
        <xdr:cNvSpPr/>
      </xdr:nvSpPr>
      <xdr:spPr>
        <a:xfrm>
          <a:off x="762000" y="46574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152400</xdr:colOff>
      <xdr:row>27</xdr:row>
      <xdr:rowOff>14370</xdr:rowOff>
    </xdr:from>
    <xdr:to>
      <xdr:col>1</xdr:col>
      <xdr:colOff>1515835</xdr:colOff>
      <xdr:row>28</xdr:row>
      <xdr:rowOff>52470</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92C709C4-005B-4004-AEFC-C624022B9CAC}"/>
            </a:ext>
          </a:extLst>
        </xdr:cNvPr>
        <xdr:cNvSpPr/>
      </xdr:nvSpPr>
      <xdr:spPr>
        <a:xfrm>
          <a:off x="762000" y="59770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152400</xdr:colOff>
      <xdr:row>23</xdr:row>
      <xdr:rowOff>173744</xdr:rowOff>
    </xdr:from>
    <xdr:to>
      <xdr:col>1</xdr:col>
      <xdr:colOff>1515836</xdr:colOff>
      <xdr:row>24</xdr:row>
      <xdr:rowOff>173744</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C020A545-6576-44BB-98B4-68765A6158C2}"/>
            </a:ext>
          </a:extLst>
        </xdr:cNvPr>
        <xdr:cNvSpPr/>
      </xdr:nvSpPr>
      <xdr:spPr>
        <a:xfrm>
          <a:off x="762000" y="53172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152400</xdr:colOff>
      <xdr:row>32</xdr:row>
      <xdr:rowOff>61060</xdr:rowOff>
    </xdr:from>
    <xdr:to>
      <xdr:col>1</xdr:col>
      <xdr:colOff>1510395</xdr:colOff>
      <xdr:row>33</xdr:row>
      <xdr:rowOff>99160</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47593A6F-3028-4865-B705-3C5EFD161CD5}"/>
            </a:ext>
          </a:extLst>
        </xdr:cNvPr>
        <xdr:cNvSpPr/>
      </xdr:nvSpPr>
      <xdr:spPr>
        <a:xfrm>
          <a:off x="762000" y="69762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152400</xdr:colOff>
      <xdr:row>30</xdr:row>
      <xdr:rowOff>102646</xdr:rowOff>
    </xdr:from>
    <xdr:to>
      <xdr:col>1</xdr:col>
      <xdr:colOff>1510395</xdr:colOff>
      <xdr:row>31</xdr:row>
      <xdr:rowOff>140746</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69F33721-0AED-4CAB-90F3-1CAD54B77D3A}"/>
            </a:ext>
          </a:extLst>
        </xdr:cNvPr>
        <xdr:cNvSpPr/>
      </xdr:nvSpPr>
      <xdr:spPr>
        <a:xfrm>
          <a:off x="762000" y="66367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152400</xdr:colOff>
      <xdr:row>28</xdr:row>
      <xdr:rowOff>153758</xdr:rowOff>
    </xdr:from>
    <xdr:to>
      <xdr:col>1</xdr:col>
      <xdr:colOff>1515835</xdr:colOff>
      <xdr:row>30</xdr:row>
      <xdr:rowOff>1358</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D2B36F2C-68D2-46CD-BA28-184CA7511A25}"/>
            </a:ext>
          </a:extLst>
        </xdr:cNvPr>
        <xdr:cNvSpPr/>
      </xdr:nvSpPr>
      <xdr:spPr>
        <a:xfrm>
          <a:off x="762000" y="63069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152400</xdr:colOff>
      <xdr:row>10</xdr:row>
      <xdr:rowOff>176552</xdr:rowOff>
    </xdr:from>
    <xdr:to>
      <xdr:col>1</xdr:col>
      <xdr:colOff>1510394</xdr:colOff>
      <xdr:row>11</xdr:row>
      <xdr:rowOff>176552</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97430229-49BD-4A0D-A23C-6D7140F14182}"/>
            </a:ext>
          </a:extLst>
        </xdr:cNvPr>
        <xdr:cNvSpPr/>
      </xdr:nvSpPr>
      <xdr:spPr>
        <a:xfrm>
          <a:off x="762000" y="23482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283844</xdr:colOff>
      <xdr:row>8</xdr:row>
      <xdr:rowOff>118110</xdr:rowOff>
    </xdr:from>
    <xdr:to>
      <xdr:col>28</xdr:col>
      <xdr:colOff>400050</xdr:colOff>
      <xdr:row>8</xdr:row>
      <xdr:rowOff>382905</xdr:rowOff>
    </xdr:to>
    <xdr:sp macro="[0]!Duplicate_Appartus_Sheet" textlink="">
      <xdr:nvSpPr>
        <xdr:cNvPr id="7" name="Rectangle: Rounded Corners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10799444" y="1664970"/>
          <a:ext cx="1945006" cy="264795"/>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Automatic Aid Worksheet</a:t>
          </a:r>
        </a:p>
      </xdr:txBody>
    </xdr:sp>
    <xdr:clientData/>
  </xdr:twoCellAnchor>
  <xdr:twoCellAnchor>
    <xdr:from>
      <xdr:col>25</xdr:col>
      <xdr:colOff>401410</xdr:colOff>
      <xdr:row>5</xdr:row>
      <xdr:rowOff>84091</xdr:rowOff>
    </xdr:from>
    <xdr:to>
      <xdr:col>28</xdr:col>
      <xdr:colOff>148862</xdr:colOff>
      <xdr:row>8</xdr:row>
      <xdr:rowOff>28575</xdr:rowOff>
    </xdr:to>
    <xdr:sp macro="[0]!Duplicate_Appartus_Sheet"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10878910" y="1221648"/>
          <a:ext cx="1576252" cy="581298"/>
        </a:xfrm>
        <a:prstGeom prst="roundRect">
          <a:avLst/>
        </a:prstGeom>
        <a:solidFill>
          <a:srgbClr val="FFC000"/>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Sheet 2 If Needed</a:t>
          </a:r>
        </a:p>
      </xdr:txBody>
    </xdr:sp>
    <xdr:clientData/>
  </xdr:twoCellAnchor>
  <xdr:twoCellAnchor>
    <xdr:from>
      <xdr:col>26</xdr:col>
      <xdr:colOff>45720</xdr:colOff>
      <xdr:row>19</xdr:row>
      <xdr:rowOff>108585</xdr:rowOff>
    </xdr:from>
    <xdr:to>
      <xdr:col>28</xdr:col>
      <xdr:colOff>11430</xdr:colOff>
      <xdr:row>20</xdr:row>
      <xdr:rowOff>146685</xdr:rowOff>
    </xdr:to>
    <xdr:sp macro="[0]!Duplicate_Appartus_Sheet" textlink="">
      <xdr:nvSpPr>
        <xdr:cNvPr id="27" name="Rectangle: Rounded Corners 26">
          <a:hlinkClick xmlns:r="http://schemas.openxmlformats.org/officeDocument/2006/relationships" r:id="rId3"/>
          <a:extLst>
            <a:ext uri="{FF2B5EF4-FFF2-40B4-BE49-F238E27FC236}">
              <a16:creationId xmlns:a16="http://schemas.microsoft.com/office/drawing/2014/main" id="{00000000-0008-0000-1400-00001B000000}"/>
            </a:ext>
          </a:extLst>
        </xdr:cNvPr>
        <xdr:cNvSpPr/>
      </xdr:nvSpPr>
      <xdr:spPr>
        <a:xfrm>
          <a:off x="11407140" y="4253865"/>
          <a:ext cx="1184910" cy="2286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Example</a:t>
          </a:r>
        </a:p>
      </xdr:txBody>
    </xdr:sp>
    <xdr:clientData/>
  </xdr:twoCellAnchor>
  <xdr:twoCellAnchor>
    <xdr:from>
      <xdr:col>24</xdr:col>
      <xdr:colOff>100965</xdr:colOff>
      <xdr:row>9</xdr:row>
      <xdr:rowOff>47624</xdr:rowOff>
    </xdr:from>
    <xdr:to>
      <xdr:col>29</xdr:col>
      <xdr:colOff>152400</xdr:colOff>
      <xdr:row>13</xdr:row>
      <xdr:rowOff>51434</xdr:rowOff>
    </xdr:to>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10702290" y="2152649"/>
          <a:ext cx="2661285" cy="813435"/>
        </a:xfrm>
        <a:prstGeom prst="rect">
          <a:avLst/>
        </a:prstGeom>
        <a:solidFill>
          <a:schemeClr val="accent4">
            <a:lumMod val="60000"/>
            <a:lumOff val="40000"/>
          </a:schemeClr>
        </a:solidFill>
        <a:ln w="222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lang="en-US" sz="1400" b="1"/>
            <a:t>An automatic aid worksheet </a:t>
          </a:r>
          <a:r>
            <a:rPr lang="en-US" sz="1400" b="1" u="sng"/>
            <a:t>must</a:t>
          </a:r>
          <a:r>
            <a:rPr lang="en-US" sz="1400" b="1"/>
            <a:t> to be completed for each automatic aid department listed</a:t>
          </a:r>
        </a:p>
      </xdr:txBody>
    </xdr:sp>
    <xdr:clientData/>
  </xdr:twoCellAnchor>
  <xdr:twoCellAnchor>
    <xdr:from>
      <xdr:col>25</xdr:col>
      <xdr:colOff>41910</xdr:colOff>
      <xdr:row>15</xdr:row>
      <xdr:rowOff>45719</xdr:rowOff>
    </xdr:from>
    <xdr:to>
      <xdr:col>26</xdr:col>
      <xdr:colOff>571500</xdr:colOff>
      <xdr:row>16</xdr:row>
      <xdr:rowOff>45719</xdr:rowOff>
    </xdr:to>
    <xdr:sp macro="" textlink="'Automatic Response (2)'!G5:I5">
      <xdr:nvSpPr>
        <xdr:cNvPr id="2" name="Rectangle: Rounded Corners 1">
          <a:hlinkClick xmlns:r="http://schemas.openxmlformats.org/officeDocument/2006/relationships" r:id="rId2"/>
          <a:extLst>
            <a:ext uri="{FF2B5EF4-FFF2-40B4-BE49-F238E27FC236}">
              <a16:creationId xmlns:a16="http://schemas.microsoft.com/office/drawing/2014/main" id="{00000000-0008-0000-1400-000002000000}"/>
            </a:ext>
          </a:extLst>
        </xdr:cNvPr>
        <xdr:cNvSpPr/>
      </xdr:nvSpPr>
      <xdr:spPr>
        <a:xfrm>
          <a:off x="10793730" y="3276599"/>
          <a:ext cx="1139190"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4D5DE0A-7769-4F41-A890-D818A4F0F21B}"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27</xdr:col>
      <xdr:colOff>3810</xdr:colOff>
      <xdr:row>15</xdr:row>
      <xdr:rowOff>45720</xdr:rowOff>
    </xdr:from>
    <xdr:to>
      <xdr:col>28</xdr:col>
      <xdr:colOff>531495</xdr:colOff>
      <xdr:row>16</xdr:row>
      <xdr:rowOff>45720</xdr:rowOff>
    </xdr:to>
    <xdr:sp macro="" textlink="'Automatic Response (2)'!P5:R5">
      <xdr:nvSpPr>
        <xdr:cNvPr id="6" name="Rectangle: Rounded Corners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11974830" y="3276600"/>
          <a:ext cx="1137285"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D95AF74-3C45-49B8-906C-498296410279}"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25</xdr:col>
      <xdr:colOff>41910</xdr:colOff>
      <xdr:row>16</xdr:row>
      <xdr:rowOff>131445</xdr:rowOff>
    </xdr:from>
    <xdr:to>
      <xdr:col>26</xdr:col>
      <xdr:colOff>571500</xdr:colOff>
      <xdr:row>17</xdr:row>
      <xdr:rowOff>131445</xdr:rowOff>
    </xdr:to>
    <xdr:sp macro="" textlink="'Automatic Response (2)'!J5:L5">
      <xdr:nvSpPr>
        <xdr:cNvPr id="21" name="Rectangle: Rounded Corners 20">
          <a:hlinkClick xmlns:r="http://schemas.openxmlformats.org/officeDocument/2006/relationships" r:id="rId2"/>
          <a:extLst>
            <a:ext uri="{FF2B5EF4-FFF2-40B4-BE49-F238E27FC236}">
              <a16:creationId xmlns:a16="http://schemas.microsoft.com/office/drawing/2014/main" id="{00000000-0008-0000-1400-000015000000}"/>
            </a:ext>
          </a:extLst>
        </xdr:cNvPr>
        <xdr:cNvSpPr/>
      </xdr:nvSpPr>
      <xdr:spPr>
        <a:xfrm>
          <a:off x="10793730" y="3590925"/>
          <a:ext cx="1139190"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47D837-D75D-46CC-B80F-25EC458FE337}"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27</xdr:col>
      <xdr:colOff>3810</xdr:colOff>
      <xdr:row>16</xdr:row>
      <xdr:rowOff>131445</xdr:rowOff>
    </xdr:from>
    <xdr:to>
      <xdr:col>28</xdr:col>
      <xdr:colOff>531495</xdr:colOff>
      <xdr:row>17</xdr:row>
      <xdr:rowOff>131445</xdr:rowOff>
    </xdr:to>
    <xdr:sp macro="" textlink="'Automatic Response (2)'!S5:U5">
      <xdr:nvSpPr>
        <xdr:cNvPr id="22" name="Rectangle: Rounded Corners 21">
          <a:hlinkClick xmlns:r="http://schemas.openxmlformats.org/officeDocument/2006/relationships" r:id="rId2"/>
          <a:extLst>
            <a:ext uri="{FF2B5EF4-FFF2-40B4-BE49-F238E27FC236}">
              <a16:creationId xmlns:a16="http://schemas.microsoft.com/office/drawing/2014/main" id="{00000000-0008-0000-1400-000016000000}"/>
            </a:ext>
          </a:extLst>
        </xdr:cNvPr>
        <xdr:cNvSpPr/>
      </xdr:nvSpPr>
      <xdr:spPr>
        <a:xfrm>
          <a:off x="11974830" y="3590925"/>
          <a:ext cx="1137285"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6D9D8A-F649-4F9A-85F6-E3774706FDE5}"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27</xdr:col>
      <xdr:colOff>3810</xdr:colOff>
      <xdr:row>17</xdr:row>
      <xdr:rowOff>207645</xdr:rowOff>
    </xdr:from>
    <xdr:to>
      <xdr:col>28</xdr:col>
      <xdr:colOff>531495</xdr:colOff>
      <xdr:row>18</xdr:row>
      <xdr:rowOff>207645</xdr:rowOff>
    </xdr:to>
    <xdr:sp macro="" textlink="'Automatic Response (2)'!V5:X5">
      <xdr:nvSpPr>
        <xdr:cNvPr id="23" name="Rectangle: Rounded Corners 22">
          <a:hlinkClick xmlns:r="http://schemas.openxmlformats.org/officeDocument/2006/relationships" r:id="rId2"/>
          <a:extLst>
            <a:ext uri="{FF2B5EF4-FFF2-40B4-BE49-F238E27FC236}">
              <a16:creationId xmlns:a16="http://schemas.microsoft.com/office/drawing/2014/main" id="{00000000-0008-0000-1400-000017000000}"/>
            </a:ext>
          </a:extLst>
        </xdr:cNvPr>
        <xdr:cNvSpPr/>
      </xdr:nvSpPr>
      <xdr:spPr>
        <a:xfrm>
          <a:off x="11974830" y="3895725"/>
          <a:ext cx="1137285"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F5E8DF-C73C-4EAC-86B9-9E969AE9AC2B}"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25</xdr:col>
      <xdr:colOff>41910</xdr:colOff>
      <xdr:row>17</xdr:row>
      <xdr:rowOff>207645</xdr:rowOff>
    </xdr:from>
    <xdr:to>
      <xdr:col>26</xdr:col>
      <xdr:colOff>571500</xdr:colOff>
      <xdr:row>18</xdr:row>
      <xdr:rowOff>207645</xdr:rowOff>
    </xdr:to>
    <xdr:sp macro="" textlink="'Automatic Response (2)'!M5:O5">
      <xdr:nvSpPr>
        <xdr:cNvPr id="24" name="Rectangle: Rounded Corners 23">
          <a:hlinkClick xmlns:r="http://schemas.openxmlformats.org/officeDocument/2006/relationships" r:id="rId2"/>
          <a:extLst>
            <a:ext uri="{FF2B5EF4-FFF2-40B4-BE49-F238E27FC236}">
              <a16:creationId xmlns:a16="http://schemas.microsoft.com/office/drawing/2014/main" id="{00000000-0008-0000-1400-000018000000}"/>
            </a:ext>
          </a:extLst>
        </xdr:cNvPr>
        <xdr:cNvSpPr/>
      </xdr:nvSpPr>
      <xdr:spPr>
        <a:xfrm>
          <a:off x="10793730" y="3895725"/>
          <a:ext cx="1139190" cy="22860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E956E17-2207-4706-B582-D30B885775E4}" type="TxLink">
            <a:rPr lang="en-US" sz="1100" b="1" i="0" u="none" strike="noStrike">
              <a:solidFill>
                <a:srgbClr val="000000"/>
              </a:solidFill>
              <a:latin typeface="Calibri"/>
              <a:ea typeface="Calibri"/>
              <a:cs typeface="Calibri"/>
            </a:rPr>
            <a:pPr algn="ctr"/>
            <a:t> </a:t>
          </a:fld>
          <a:endParaRPr lang="en-US" sz="1100" b="1"/>
        </a:p>
      </xdr:txBody>
    </xdr:sp>
    <xdr:clientData/>
  </xdr:twoCellAnchor>
  <xdr:twoCellAnchor>
    <xdr:from>
      <xdr:col>26</xdr:col>
      <xdr:colOff>76200</xdr:colOff>
      <xdr:row>1</xdr:row>
      <xdr:rowOff>142875</xdr:rowOff>
    </xdr:from>
    <xdr:to>
      <xdr:col>27</xdr:col>
      <xdr:colOff>381000</xdr:colOff>
      <xdr:row>3</xdr:row>
      <xdr:rowOff>0</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1400-000019000000}"/>
            </a:ext>
          </a:extLst>
        </xdr:cNvPr>
        <xdr:cNvSpPr/>
      </xdr:nvSpPr>
      <xdr:spPr>
        <a:xfrm>
          <a:off x="12944475" y="3429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26</xdr:col>
      <xdr:colOff>76200</xdr:colOff>
      <xdr:row>3</xdr:row>
      <xdr:rowOff>102870</xdr:rowOff>
    </xdr:from>
    <xdr:to>
      <xdr:col>27</xdr:col>
      <xdr:colOff>381000</xdr:colOff>
      <xdr:row>5</xdr:row>
      <xdr:rowOff>1905</xdr:rowOff>
    </xdr:to>
    <xdr:sp macro="" textlink="">
      <xdr:nvSpPr>
        <xdr:cNvPr id="26" name="Rectangle: Rounded Corners 25">
          <a:hlinkClick xmlns:r="http://schemas.openxmlformats.org/officeDocument/2006/relationships" r:id="rId5"/>
          <a:extLst>
            <a:ext uri="{FF2B5EF4-FFF2-40B4-BE49-F238E27FC236}">
              <a16:creationId xmlns:a16="http://schemas.microsoft.com/office/drawing/2014/main" id="{00000000-0008-0000-1400-00001A000000}"/>
            </a:ext>
          </a:extLst>
        </xdr:cNvPr>
        <xdr:cNvSpPr/>
      </xdr:nvSpPr>
      <xdr:spPr>
        <a:xfrm>
          <a:off x="11201400" y="689610"/>
          <a:ext cx="914400" cy="28003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xdr:col>
      <xdr:colOff>485775</xdr:colOff>
      <xdr:row>4</xdr:row>
      <xdr:rowOff>127635</xdr:rowOff>
    </xdr:from>
    <xdr:to>
      <xdr:col>5</xdr:col>
      <xdr:colOff>828675</xdr:colOff>
      <xdr:row>4</xdr:row>
      <xdr:rowOff>137160</xdr:rowOff>
    </xdr:to>
    <xdr:cxnSp macro="">
      <xdr:nvCxnSpPr>
        <xdr:cNvPr id="8" name="Straight Arrow Connector 7">
          <a:extLst>
            <a:ext uri="{FF2B5EF4-FFF2-40B4-BE49-F238E27FC236}">
              <a16:creationId xmlns:a16="http://schemas.microsoft.com/office/drawing/2014/main" id="{00000000-0008-0000-1400-000008000000}"/>
            </a:ext>
          </a:extLst>
        </xdr:cNvPr>
        <xdr:cNvCxnSpPr/>
      </xdr:nvCxnSpPr>
      <xdr:spPr>
        <a:xfrm flipV="1">
          <a:off x="2025015" y="889635"/>
          <a:ext cx="342900" cy="9525"/>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342900</xdr:colOff>
      <xdr:row>23</xdr:row>
      <xdr:rowOff>0</xdr:rowOff>
    </xdr:from>
    <xdr:to>
      <xdr:col>28</xdr:col>
      <xdr:colOff>455296</xdr:colOff>
      <xdr:row>24</xdr:row>
      <xdr:rowOff>72390</xdr:rowOff>
    </xdr:to>
    <xdr:sp macro="[0]!Duplicate_Appartus_Sheet" textlink="">
      <xdr:nvSpPr>
        <xdr:cNvPr id="5" name="Rectangle: Rounded Corners 4">
          <a:hlinkClick xmlns:r="http://schemas.openxmlformats.org/officeDocument/2006/relationships" r:id="rId6"/>
          <a:extLst>
            <a:ext uri="{FF2B5EF4-FFF2-40B4-BE49-F238E27FC236}">
              <a16:creationId xmlns:a16="http://schemas.microsoft.com/office/drawing/2014/main" id="{00000000-0008-0000-1400-000005000000}"/>
            </a:ext>
          </a:extLst>
        </xdr:cNvPr>
        <xdr:cNvSpPr/>
      </xdr:nvSpPr>
      <xdr:spPr>
        <a:xfrm>
          <a:off x="11115675" y="4991100"/>
          <a:ext cx="1941196" cy="262890"/>
        </a:xfrm>
        <a:prstGeom prst="roundRect">
          <a:avLst/>
        </a:prstGeom>
        <a:solidFill>
          <a:schemeClr val="accent2">
            <a:lumMod val="75000"/>
          </a:schemeClr>
        </a:solidFill>
        <a:ln w="190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Personnel Calculator</a:t>
          </a:r>
        </a:p>
      </xdr:txBody>
    </xdr:sp>
    <xdr:clientData/>
  </xdr:twoCellAnchor>
  <xdr:twoCellAnchor>
    <xdr:from>
      <xdr:col>3</xdr:col>
      <xdr:colOff>257175</xdr:colOff>
      <xdr:row>34</xdr:row>
      <xdr:rowOff>9525</xdr:rowOff>
    </xdr:from>
    <xdr:to>
      <xdr:col>13</xdr:col>
      <xdr:colOff>200025</xdr:colOff>
      <xdr:row>48</xdr:row>
      <xdr:rowOff>123825</xdr:rowOff>
    </xdr:to>
    <xdr:sp macro="" textlink="" fLocksText="0">
      <xdr:nvSpPr>
        <xdr:cNvPr id="9" name="TextBox 8">
          <a:extLst>
            <a:ext uri="{FF2B5EF4-FFF2-40B4-BE49-F238E27FC236}">
              <a16:creationId xmlns:a16="http://schemas.microsoft.com/office/drawing/2014/main" id="{00000000-0008-0000-1400-000009000000}"/>
            </a:ext>
          </a:extLst>
        </xdr:cNvPr>
        <xdr:cNvSpPr txBox="1"/>
      </xdr:nvSpPr>
      <xdr:spPr>
        <a:xfrm>
          <a:off x="523875" y="7067550"/>
          <a:ext cx="5267325" cy="27813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29</xdr:col>
      <xdr:colOff>466725</xdr:colOff>
      <xdr:row>2</xdr:row>
      <xdr:rowOff>133350</xdr:rowOff>
    </xdr:from>
    <xdr:to>
      <xdr:col>31</xdr:col>
      <xdr:colOff>605519</xdr:colOff>
      <xdr:row>2</xdr:row>
      <xdr:rowOff>361950</xdr:rowOff>
    </xdr:to>
    <xdr:sp macro="" textlink="">
      <xdr:nvSpPr>
        <xdr:cNvPr id="39" name="Rectangle: Rounded Corners 38">
          <a:hlinkClick xmlns:r="http://schemas.openxmlformats.org/officeDocument/2006/relationships" r:id="rId7"/>
          <a:extLst>
            <a:ext uri="{FF2B5EF4-FFF2-40B4-BE49-F238E27FC236}">
              <a16:creationId xmlns:a16="http://schemas.microsoft.com/office/drawing/2014/main" id="{F0B55104-4E3A-4820-A543-A94D49BFE5B7}"/>
            </a:ext>
          </a:extLst>
        </xdr:cNvPr>
        <xdr:cNvSpPr/>
      </xdr:nvSpPr>
      <xdr:spPr>
        <a:xfrm>
          <a:off x="13392150" y="4381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29</xdr:col>
      <xdr:colOff>466725</xdr:colOff>
      <xdr:row>4</xdr:row>
      <xdr:rowOff>183526</xdr:rowOff>
    </xdr:from>
    <xdr:to>
      <xdr:col>32</xdr:col>
      <xdr:colOff>1360</xdr:colOff>
      <xdr:row>5</xdr:row>
      <xdr:rowOff>202576</xdr:rowOff>
    </xdr:to>
    <xdr:sp macro="" textlink="">
      <xdr:nvSpPr>
        <xdr:cNvPr id="40" name="Rectangle: Rounded Corners 39">
          <a:hlinkClick xmlns:r="http://schemas.openxmlformats.org/officeDocument/2006/relationships" r:id="rId8"/>
          <a:extLst>
            <a:ext uri="{FF2B5EF4-FFF2-40B4-BE49-F238E27FC236}">
              <a16:creationId xmlns:a16="http://schemas.microsoft.com/office/drawing/2014/main" id="{07B69411-1F38-4463-AB5E-F22898F1761C}"/>
            </a:ext>
          </a:extLst>
        </xdr:cNvPr>
        <xdr:cNvSpPr/>
      </xdr:nvSpPr>
      <xdr:spPr>
        <a:xfrm>
          <a:off x="13392150" y="10979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29</xdr:col>
      <xdr:colOff>466725</xdr:colOff>
      <xdr:row>6</xdr:row>
      <xdr:rowOff>94314</xdr:rowOff>
    </xdr:from>
    <xdr:to>
      <xdr:col>32</xdr:col>
      <xdr:colOff>1359</xdr:colOff>
      <xdr:row>7</xdr:row>
      <xdr:rowOff>113364</xdr:rowOff>
    </xdr:to>
    <xdr:sp macro="" textlink="">
      <xdr:nvSpPr>
        <xdr:cNvPr id="41" name="Rectangle: Rounded Corners 40">
          <a:hlinkClick xmlns:r="http://schemas.openxmlformats.org/officeDocument/2006/relationships" r:id="rId9"/>
          <a:extLst>
            <a:ext uri="{FF2B5EF4-FFF2-40B4-BE49-F238E27FC236}">
              <a16:creationId xmlns:a16="http://schemas.microsoft.com/office/drawing/2014/main" id="{3A999789-818B-4157-B06E-99CF70EFE099}"/>
            </a:ext>
          </a:extLst>
        </xdr:cNvPr>
        <xdr:cNvSpPr/>
      </xdr:nvSpPr>
      <xdr:spPr>
        <a:xfrm>
          <a:off x="13392150" y="14278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29</xdr:col>
      <xdr:colOff>466725</xdr:colOff>
      <xdr:row>3</xdr:row>
      <xdr:rowOff>63188</xdr:rowOff>
    </xdr:from>
    <xdr:to>
      <xdr:col>31</xdr:col>
      <xdr:colOff>605519</xdr:colOff>
      <xdr:row>4</xdr:row>
      <xdr:rowOff>82238</xdr:rowOff>
    </xdr:to>
    <xdr:sp macro="" textlink="">
      <xdr:nvSpPr>
        <xdr:cNvPr id="42" name="Rectangle: Rounded Corners 41">
          <a:hlinkClick xmlns:r="http://schemas.openxmlformats.org/officeDocument/2006/relationships" r:id="rId10"/>
          <a:extLst>
            <a:ext uri="{FF2B5EF4-FFF2-40B4-BE49-F238E27FC236}">
              <a16:creationId xmlns:a16="http://schemas.microsoft.com/office/drawing/2014/main" id="{3DA9ACFC-B134-428D-9F0C-9A9F6E1988DD}"/>
            </a:ext>
          </a:extLst>
        </xdr:cNvPr>
        <xdr:cNvSpPr/>
      </xdr:nvSpPr>
      <xdr:spPr>
        <a:xfrm>
          <a:off x="13392150" y="7680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29</xdr:col>
      <xdr:colOff>466725</xdr:colOff>
      <xdr:row>10</xdr:row>
      <xdr:rowOff>45753</xdr:rowOff>
    </xdr:from>
    <xdr:to>
      <xdr:col>32</xdr:col>
      <xdr:colOff>1360</xdr:colOff>
      <xdr:row>11</xdr:row>
      <xdr:rowOff>64803</xdr:rowOff>
    </xdr:to>
    <xdr:sp macro="" textlink="">
      <xdr:nvSpPr>
        <xdr:cNvPr id="43" name="Rectangle: Rounded Corners 42">
          <a:hlinkClick xmlns:r="http://schemas.openxmlformats.org/officeDocument/2006/relationships" r:id="rId11"/>
          <a:extLst>
            <a:ext uri="{FF2B5EF4-FFF2-40B4-BE49-F238E27FC236}">
              <a16:creationId xmlns:a16="http://schemas.microsoft.com/office/drawing/2014/main" id="{003E931E-23B2-4135-BC42-1C20AB56F263}"/>
            </a:ext>
          </a:extLst>
        </xdr:cNvPr>
        <xdr:cNvSpPr/>
      </xdr:nvSpPr>
      <xdr:spPr>
        <a:xfrm>
          <a:off x="13392150" y="24174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29</xdr:col>
      <xdr:colOff>466725</xdr:colOff>
      <xdr:row>11</xdr:row>
      <xdr:rowOff>166091</xdr:rowOff>
    </xdr:from>
    <xdr:to>
      <xdr:col>32</xdr:col>
      <xdr:colOff>1360</xdr:colOff>
      <xdr:row>12</xdr:row>
      <xdr:rowOff>185141</xdr:rowOff>
    </xdr:to>
    <xdr:sp macro="" textlink="">
      <xdr:nvSpPr>
        <xdr:cNvPr id="44" name="Rectangle: Rounded Corners 43">
          <a:hlinkClick xmlns:r="http://schemas.openxmlformats.org/officeDocument/2006/relationships" r:id="rId12"/>
          <a:extLst>
            <a:ext uri="{FF2B5EF4-FFF2-40B4-BE49-F238E27FC236}">
              <a16:creationId xmlns:a16="http://schemas.microsoft.com/office/drawing/2014/main" id="{0150845F-8A66-4FC0-8AFA-163FD22A16C3}"/>
            </a:ext>
          </a:extLst>
        </xdr:cNvPr>
        <xdr:cNvSpPr/>
      </xdr:nvSpPr>
      <xdr:spPr>
        <a:xfrm>
          <a:off x="13392150" y="27473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29</xdr:col>
      <xdr:colOff>466725</xdr:colOff>
      <xdr:row>13</xdr:row>
      <xdr:rowOff>76879</xdr:rowOff>
    </xdr:from>
    <xdr:to>
      <xdr:col>31</xdr:col>
      <xdr:colOff>605517</xdr:colOff>
      <xdr:row>14</xdr:row>
      <xdr:rowOff>95929</xdr:rowOff>
    </xdr:to>
    <xdr:sp macro="" textlink="">
      <xdr:nvSpPr>
        <xdr:cNvPr id="45" name="Rectangle: Rounded Corners 44">
          <a:hlinkClick xmlns:r="http://schemas.openxmlformats.org/officeDocument/2006/relationships" r:id="rId13"/>
          <a:extLst>
            <a:ext uri="{FF2B5EF4-FFF2-40B4-BE49-F238E27FC236}">
              <a16:creationId xmlns:a16="http://schemas.microsoft.com/office/drawing/2014/main" id="{463416B1-0BA5-4044-8BC5-14101093AD7E}"/>
            </a:ext>
          </a:extLst>
        </xdr:cNvPr>
        <xdr:cNvSpPr/>
      </xdr:nvSpPr>
      <xdr:spPr>
        <a:xfrm>
          <a:off x="13392150" y="30772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29</xdr:col>
      <xdr:colOff>466725</xdr:colOff>
      <xdr:row>19</xdr:row>
      <xdr:rowOff>43881</xdr:rowOff>
    </xdr:from>
    <xdr:to>
      <xdr:col>31</xdr:col>
      <xdr:colOff>606881</xdr:colOff>
      <xdr:row>20</xdr:row>
      <xdr:rowOff>81981</xdr:rowOff>
    </xdr:to>
    <xdr:sp macro="" textlink="">
      <xdr:nvSpPr>
        <xdr:cNvPr id="46" name="Rectangle: Rounded Corners 45">
          <a:hlinkClick xmlns:r="http://schemas.openxmlformats.org/officeDocument/2006/relationships" r:id="rId14"/>
          <a:extLst>
            <a:ext uri="{FF2B5EF4-FFF2-40B4-BE49-F238E27FC236}">
              <a16:creationId xmlns:a16="http://schemas.microsoft.com/office/drawing/2014/main" id="{C2999977-F2CB-46DB-A117-B5AD03E51C28}"/>
            </a:ext>
          </a:extLst>
        </xdr:cNvPr>
        <xdr:cNvSpPr/>
      </xdr:nvSpPr>
      <xdr:spPr>
        <a:xfrm>
          <a:off x="13392150" y="43968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29</xdr:col>
      <xdr:colOff>466725</xdr:colOff>
      <xdr:row>8</xdr:row>
      <xdr:rowOff>334990</xdr:rowOff>
    </xdr:from>
    <xdr:to>
      <xdr:col>31</xdr:col>
      <xdr:colOff>605519</xdr:colOff>
      <xdr:row>9</xdr:row>
      <xdr:rowOff>125440</xdr:rowOff>
    </xdr:to>
    <xdr:sp macro="" textlink="">
      <xdr:nvSpPr>
        <xdr:cNvPr id="47" name="Rectangle: Rounded Corners 46">
          <a:hlinkClick xmlns:r="http://schemas.openxmlformats.org/officeDocument/2006/relationships" r:id="rId15"/>
          <a:extLst>
            <a:ext uri="{FF2B5EF4-FFF2-40B4-BE49-F238E27FC236}">
              <a16:creationId xmlns:a16="http://schemas.microsoft.com/office/drawing/2014/main" id="{273A9B30-2B96-4F02-84EE-B4FAE2D81409}"/>
            </a:ext>
          </a:extLst>
        </xdr:cNvPr>
        <xdr:cNvSpPr/>
      </xdr:nvSpPr>
      <xdr:spPr>
        <a:xfrm>
          <a:off x="13392150" y="20875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29</xdr:col>
      <xdr:colOff>466725</xdr:colOff>
      <xdr:row>15</xdr:row>
      <xdr:rowOff>6717</xdr:rowOff>
    </xdr:from>
    <xdr:to>
      <xdr:col>32</xdr:col>
      <xdr:colOff>9527</xdr:colOff>
      <xdr:row>15</xdr:row>
      <xdr:rowOff>235317</xdr:rowOff>
    </xdr:to>
    <xdr:sp macro="" textlink="">
      <xdr:nvSpPr>
        <xdr:cNvPr id="48" name="Rectangle: Rounded Corners 47">
          <a:hlinkClick xmlns:r="http://schemas.openxmlformats.org/officeDocument/2006/relationships" r:id="rId16"/>
          <a:extLst>
            <a:ext uri="{FF2B5EF4-FFF2-40B4-BE49-F238E27FC236}">
              <a16:creationId xmlns:a16="http://schemas.microsoft.com/office/drawing/2014/main" id="{38DBA825-5C21-41D2-981A-2B46629225F4}"/>
            </a:ext>
          </a:extLst>
        </xdr:cNvPr>
        <xdr:cNvSpPr/>
      </xdr:nvSpPr>
      <xdr:spPr>
        <a:xfrm>
          <a:off x="13392150" y="34071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29</xdr:col>
      <xdr:colOff>466725</xdr:colOff>
      <xdr:row>16</xdr:row>
      <xdr:rowOff>98480</xdr:rowOff>
    </xdr:from>
    <xdr:to>
      <xdr:col>32</xdr:col>
      <xdr:colOff>1361</xdr:colOff>
      <xdr:row>17</xdr:row>
      <xdr:rowOff>88955</xdr:rowOff>
    </xdr:to>
    <xdr:sp macro="" textlink="">
      <xdr:nvSpPr>
        <xdr:cNvPr id="49" name="Rectangle: Rounded Corners 48">
          <a:hlinkClick xmlns:r="http://schemas.openxmlformats.org/officeDocument/2006/relationships" r:id="rId1"/>
          <a:extLst>
            <a:ext uri="{FF2B5EF4-FFF2-40B4-BE49-F238E27FC236}">
              <a16:creationId xmlns:a16="http://schemas.microsoft.com/office/drawing/2014/main" id="{D22C3BF3-71B9-4FA2-B774-779990C52E98}"/>
            </a:ext>
          </a:extLst>
        </xdr:cNvPr>
        <xdr:cNvSpPr/>
      </xdr:nvSpPr>
      <xdr:spPr>
        <a:xfrm>
          <a:off x="13392150" y="37370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29</xdr:col>
      <xdr:colOff>466725</xdr:colOff>
      <xdr:row>22</xdr:row>
      <xdr:rowOff>132157</xdr:rowOff>
    </xdr:from>
    <xdr:to>
      <xdr:col>32</xdr:col>
      <xdr:colOff>1360</xdr:colOff>
      <xdr:row>23</xdr:row>
      <xdr:rowOff>170257</xdr:rowOff>
    </xdr:to>
    <xdr:sp macro="" textlink="">
      <xdr:nvSpPr>
        <xdr:cNvPr id="50" name="Rectangle: Rounded Corners 49">
          <a:hlinkClick xmlns:r="http://schemas.openxmlformats.org/officeDocument/2006/relationships" r:id="rId17"/>
          <a:extLst>
            <a:ext uri="{FF2B5EF4-FFF2-40B4-BE49-F238E27FC236}">
              <a16:creationId xmlns:a16="http://schemas.microsoft.com/office/drawing/2014/main" id="{1D0A7EC3-D952-4068-849E-D6CCE8B4501F}"/>
            </a:ext>
          </a:extLst>
        </xdr:cNvPr>
        <xdr:cNvSpPr/>
      </xdr:nvSpPr>
      <xdr:spPr>
        <a:xfrm>
          <a:off x="13392150" y="50565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29</xdr:col>
      <xdr:colOff>466725</xdr:colOff>
      <xdr:row>17</xdr:row>
      <xdr:rowOff>190243</xdr:rowOff>
    </xdr:from>
    <xdr:to>
      <xdr:col>31</xdr:col>
      <xdr:colOff>605520</xdr:colOff>
      <xdr:row>18</xdr:row>
      <xdr:rowOff>180718</xdr:rowOff>
    </xdr:to>
    <xdr:sp macro="" textlink="">
      <xdr:nvSpPr>
        <xdr:cNvPr id="51" name="Rectangle: Rounded Corners 50">
          <a:hlinkClick xmlns:r="http://schemas.openxmlformats.org/officeDocument/2006/relationships" r:id="rId18"/>
          <a:extLst>
            <a:ext uri="{FF2B5EF4-FFF2-40B4-BE49-F238E27FC236}">
              <a16:creationId xmlns:a16="http://schemas.microsoft.com/office/drawing/2014/main" id="{B6BDCBC9-C23A-4E53-A546-74627B1BA911}"/>
            </a:ext>
          </a:extLst>
        </xdr:cNvPr>
        <xdr:cNvSpPr/>
      </xdr:nvSpPr>
      <xdr:spPr>
        <a:xfrm>
          <a:off x="13392150" y="40669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29</xdr:col>
      <xdr:colOff>466725</xdr:colOff>
      <xdr:row>24</xdr:row>
      <xdr:rowOff>81045</xdr:rowOff>
    </xdr:from>
    <xdr:to>
      <xdr:col>32</xdr:col>
      <xdr:colOff>1360</xdr:colOff>
      <xdr:row>25</xdr:row>
      <xdr:rowOff>119145</xdr:rowOff>
    </xdr:to>
    <xdr:sp macro="" textlink="">
      <xdr:nvSpPr>
        <xdr:cNvPr id="52" name="Rectangle: Rounded Corners 51">
          <a:hlinkClick xmlns:r="http://schemas.openxmlformats.org/officeDocument/2006/relationships" r:id="rId19"/>
          <a:extLst>
            <a:ext uri="{FF2B5EF4-FFF2-40B4-BE49-F238E27FC236}">
              <a16:creationId xmlns:a16="http://schemas.microsoft.com/office/drawing/2014/main" id="{2FF187E5-3E25-40DC-9878-D169057FC42A}"/>
            </a:ext>
          </a:extLst>
        </xdr:cNvPr>
        <xdr:cNvSpPr/>
      </xdr:nvSpPr>
      <xdr:spPr>
        <a:xfrm>
          <a:off x="13392150" y="53864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29</xdr:col>
      <xdr:colOff>466725</xdr:colOff>
      <xdr:row>20</xdr:row>
      <xdr:rowOff>183269</xdr:rowOff>
    </xdr:from>
    <xdr:to>
      <xdr:col>32</xdr:col>
      <xdr:colOff>1361</xdr:colOff>
      <xdr:row>22</xdr:row>
      <xdr:rowOff>30869</xdr:rowOff>
    </xdr:to>
    <xdr:sp macro="" textlink="">
      <xdr:nvSpPr>
        <xdr:cNvPr id="53" name="Rectangle: Rounded Corners 52">
          <a:hlinkClick xmlns:r="http://schemas.openxmlformats.org/officeDocument/2006/relationships" r:id="rId20"/>
          <a:extLst>
            <a:ext uri="{FF2B5EF4-FFF2-40B4-BE49-F238E27FC236}">
              <a16:creationId xmlns:a16="http://schemas.microsoft.com/office/drawing/2014/main" id="{0ADD1B2D-DC06-428F-9780-1ACC40E213E1}"/>
            </a:ext>
          </a:extLst>
        </xdr:cNvPr>
        <xdr:cNvSpPr/>
      </xdr:nvSpPr>
      <xdr:spPr>
        <a:xfrm>
          <a:off x="13392150" y="47266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29</xdr:col>
      <xdr:colOff>466725</xdr:colOff>
      <xdr:row>29</xdr:row>
      <xdr:rowOff>118210</xdr:rowOff>
    </xdr:from>
    <xdr:to>
      <xdr:col>31</xdr:col>
      <xdr:colOff>605520</xdr:colOff>
      <xdr:row>30</xdr:row>
      <xdr:rowOff>146785</xdr:rowOff>
    </xdr:to>
    <xdr:sp macro="" textlink="">
      <xdr:nvSpPr>
        <xdr:cNvPr id="54" name="Rectangle: Rounded Corners 53">
          <a:hlinkClick xmlns:r="http://schemas.openxmlformats.org/officeDocument/2006/relationships" r:id="rId21"/>
          <a:extLst>
            <a:ext uri="{FF2B5EF4-FFF2-40B4-BE49-F238E27FC236}">
              <a16:creationId xmlns:a16="http://schemas.microsoft.com/office/drawing/2014/main" id="{49D4E4AD-16E0-4C7C-AE75-5C686F31B2AD}"/>
            </a:ext>
          </a:extLst>
        </xdr:cNvPr>
        <xdr:cNvSpPr/>
      </xdr:nvSpPr>
      <xdr:spPr>
        <a:xfrm>
          <a:off x="13392150" y="63856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29</xdr:col>
      <xdr:colOff>466725</xdr:colOff>
      <xdr:row>27</xdr:row>
      <xdr:rowOff>169321</xdr:rowOff>
    </xdr:from>
    <xdr:to>
      <xdr:col>31</xdr:col>
      <xdr:colOff>605520</xdr:colOff>
      <xdr:row>29</xdr:row>
      <xdr:rowOff>7396</xdr:rowOff>
    </xdr:to>
    <xdr:sp macro="" textlink="">
      <xdr:nvSpPr>
        <xdr:cNvPr id="55" name="Rectangle: Rounded Corners 54">
          <a:hlinkClick xmlns:r="http://schemas.openxmlformats.org/officeDocument/2006/relationships" r:id="rId22"/>
          <a:extLst>
            <a:ext uri="{FF2B5EF4-FFF2-40B4-BE49-F238E27FC236}">
              <a16:creationId xmlns:a16="http://schemas.microsoft.com/office/drawing/2014/main" id="{AFE56AAB-0875-45F8-9450-738F2D339C30}"/>
            </a:ext>
          </a:extLst>
        </xdr:cNvPr>
        <xdr:cNvSpPr/>
      </xdr:nvSpPr>
      <xdr:spPr>
        <a:xfrm>
          <a:off x="13392150" y="60462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29</xdr:col>
      <xdr:colOff>466725</xdr:colOff>
      <xdr:row>26</xdr:row>
      <xdr:rowOff>29933</xdr:rowOff>
    </xdr:from>
    <xdr:to>
      <xdr:col>32</xdr:col>
      <xdr:colOff>1360</xdr:colOff>
      <xdr:row>27</xdr:row>
      <xdr:rowOff>68033</xdr:rowOff>
    </xdr:to>
    <xdr:sp macro="" textlink="">
      <xdr:nvSpPr>
        <xdr:cNvPr id="56" name="Rectangle: Rounded Corners 55">
          <a:hlinkClick xmlns:r="http://schemas.openxmlformats.org/officeDocument/2006/relationships" r:id="rId23"/>
          <a:extLst>
            <a:ext uri="{FF2B5EF4-FFF2-40B4-BE49-F238E27FC236}">
              <a16:creationId xmlns:a16="http://schemas.microsoft.com/office/drawing/2014/main" id="{FE814C9C-80E9-43CA-B328-53C9AB23343E}"/>
            </a:ext>
          </a:extLst>
        </xdr:cNvPr>
        <xdr:cNvSpPr/>
      </xdr:nvSpPr>
      <xdr:spPr>
        <a:xfrm>
          <a:off x="13392150" y="57163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29</xdr:col>
      <xdr:colOff>466725</xdr:colOff>
      <xdr:row>8</xdr:row>
      <xdr:rowOff>5102</xdr:rowOff>
    </xdr:from>
    <xdr:to>
      <xdr:col>31</xdr:col>
      <xdr:colOff>605519</xdr:colOff>
      <xdr:row>8</xdr:row>
      <xdr:rowOff>233702</xdr:rowOff>
    </xdr:to>
    <xdr:sp macro="" textlink="">
      <xdr:nvSpPr>
        <xdr:cNvPr id="57" name="Rectangle: Rounded Corners 56">
          <a:hlinkClick xmlns:r="http://schemas.openxmlformats.org/officeDocument/2006/relationships" r:id="rId24"/>
          <a:extLst>
            <a:ext uri="{FF2B5EF4-FFF2-40B4-BE49-F238E27FC236}">
              <a16:creationId xmlns:a16="http://schemas.microsoft.com/office/drawing/2014/main" id="{F18DE2F0-7E8E-4F35-B4C1-D46407996D84}"/>
            </a:ext>
          </a:extLst>
        </xdr:cNvPr>
        <xdr:cNvSpPr/>
      </xdr:nvSpPr>
      <xdr:spPr>
        <a:xfrm>
          <a:off x="13392150" y="17577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521970</xdr:colOff>
      <xdr:row>1</xdr:row>
      <xdr:rowOff>30480</xdr:rowOff>
    </xdr:from>
    <xdr:to>
      <xdr:col>26</xdr:col>
      <xdr:colOff>405877</xdr:colOff>
      <xdr:row>1</xdr:row>
      <xdr:rowOff>325756</xdr:rowOff>
    </xdr:to>
    <xdr:sp macro="[0]!Duplicate_Appartus_Sheet"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0866120" y="230505"/>
          <a:ext cx="1103107" cy="295276"/>
        </a:xfrm>
        <a:prstGeom prst="roundRect">
          <a:avLst/>
        </a:prstGeom>
        <a:solidFill>
          <a:schemeClr val="tx1"/>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rPr>
            <a:t>Back to Sheet 1</a:t>
          </a:r>
        </a:p>
      </xdr:txBody>
    </xdr:sp>
    <xdr:clientData/>
  </xdr:twoCellAnchor>
  <xdr:twoCellAnchor>
    <xdr:from>
      <xdr:col>24</xdr:col>
      <xdr:colOff>85228</xdr:colOff>
      <xdr:row>2</xdr:row>
      <xdr:rowOff>180976</xdr:rowOff>
    </xdr:from>
    <xdr:to>
      <xdr:col>27</xdr:col>
      <xdr:colOff>195305</xdr:colOff>
      <xdr:row>4</xdr:row>
      <xdr:rowOff>101546</xdr:rowOff>
    </xdr:to>
    <xdr:sp macro="[0]!Duplicate_Appartus_Sheet"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10429378" y="714376"/>
          <a:ext cx="1938877" cy="33967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Automatic Aid Worksheet</a:t>
          </a:r>
        </a:p>
      </xdr:txBody>
    </xdr:sp>
    <xdr:clientData/>
  </xdr:twoCellAnchor>
  <xdr:twoCellAnchor>
    <xdr:from>
      <xdr:col>5</xdr:col>
      <xdr:colOff>485775</xdr:colOff>
      <xdr:row>4</xdr:row>
      <xdr:rowOff>112395</xdr:rowOff>
    </xdr:from>
    <xdr:to>
      <xdr:col>5</xdr:col>
      <xdr:colOff>828675</xdr:colOff>
      <xdr:row>4</xdr:row>
      <xdr:rowOff>121920</xdr:rowOff>
    </xdr:to>
    <xdr:cxnSp macro="">
      <xdr:nvCxnSpPr>
        <xdr:cNvPr id="2" name="Straight Arrow Connector 1">
          <a:extLst>
            <a:ext uri="{FF2B5EF4-FFF2-40B4-BE49-F238E27FC236}">
              <a16:creationId xmlns:a16="http://schemas.microsoft.com/office/drawing/2014/main" id="{00000000-0008-0000-1500-000002000000}"/>
            </a:ext>
          </a:extLst>
        </xdr:cNvPr>
        <xdr:cNvCxnSpPr/>
      </xdr:nvCxnSpPr>
      <xdr:spPr>
        <a:xfrm flipV="1">
          <a:off x="3792855" y="729615"/>
          <a:ext cx="342900" cy="9525"/>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34</xdr:row>
      <xdr:rowOff>9525</xdr:rowOff>
    </xdr:from>
    <xdr:to>
      <xdr:col>13</xdr:col>
      <xdr:colOff>133350</xdr:colOff>
      <xdr:row>48</xdr:row>
      <xdr:rowOff>123825</xdr:rowOff>
    </xdr:to>
    <xdr:sp macro="" textlink="" fLocksText="0">
      <xdr:nvSpPr>
        <xdr:cNvPr id="10" name="TextBox 9">
          <a:extLst>
            <a:ext uri="{FF2B5EF4-FFF2-40B4-BE49-F238E27FC236}">
              <a16:creationId xmlns:a16="http://schemas.microsoft.com/office/drawing/2014/main" id="{00000000-0008-0000-1500-00000A000000}"/>
            </a:ext>
          </a:extLst>
        </xdr:cNvPr>
        <xdr:cNvSpPr txBox="1"/>
      </xdr:nvSpPr>
      <xdr:spPr>
        <a:xfrm>
          <a:off x="485775" y="6838950"/>
          <a:ext cx="5267325" cy="27813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24</xdr:col>
      <xdr:colOff>95250</xdr:colOff>
      <xdr:row>6</xdr:row>
      <xdr:rowOff>0</xdr:rowOff>
    </xdr:from>
    <xdr:to>
      <xdr:col>27</xdr:col>
      <xdr:colOff>207646</xdr:colOff>
      <xdr:row>7</xdr:row>
      <xdr:rowOff>62865</xdr:rowOff>
    </xdr:to>
    <xdr:sp macro="[0]!Duplicate_Appartus_Sheet"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10439400" y="1371600"/>
          <a:ext cx="1941196" cy="272415"/>
        </a:xfrm>
        <a:prstGeom prst="roundRect">
          <a:avLst/>
        </a:prstGeom>
        <a:solidFill>
          <a:schemeClr val="accent2">
            <a:lumMod val="75000"/>
          </a:schemeClr>
        </a:solidFill>
        <a:ln w="190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Personnel Calculator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285750</xdr:colOff>
      <xdr:row>2</xdr:row>
      <xdr:rowOff>171450</xdr:rowOff>
    </xdr:from>
    <xdr:to>
      <xdr:col>12</xdr:col>
      <xdr:colOff>581025</xdr:colOff>
      <xdr:row>19</xdr:row>
      <xdr:rowOff>238125</xdr:rowOff>
    </xdr:to>
    <xdr:pic>
      <xdr:nvPicPr>
        <xdr:cNvPr id="35960" name="Picture 2">
          <a:extLst>
            <a:ext uri="{FF2B5EF4-FFF2-40B4-BE49-F238E27FC236}">
              <a16:creationId xmlns:a16="http://schemas.microsoft.com/office/drawing/2014/main" id="{00000000-0008-0000-0100-0000788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2950" y="552450"/>
          <a:ext cx="334327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512445</xdr:colOff>
      <xdr:row>16</xdr:row>
      <xdr:rowOff>188595</xdr:rowOff>
    </xdr:from>
    <xdr:to>
      <xdr:col>17</xdr:col>
      <xdr:colOff>487678</xdr:colOff>
      <xdr:row>24</xdr:row>
      <xdr:rowOff>7631</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638300" y="3206115"/>
          <a:ext cx="9111615" cy="1373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a:solidFill>
                <a:srgbClr val="C00000"/>
              </a:solidFill>
            </a:rPr>
            <a:t>RATING</a:t>
          </a:r>
          <a:r>
            <a:rPr lang="en-US" sz="3600" b="1" baseline="0">
              <a:solidFill>
                <a:srgbClr val="C00000"/>
              </a:solidFill>
            </a:rPr>
            <a:t> INSEPCTION PRE-SURVEY WORKBOOK</a:t>
          </a:r>
          <a:endParaRPr lang="en-US" sz="3600" b="1">
            <a:solidFill>
              <a:srgbClr val="C00000"/>
            </a:solidFill>
          </a:endParaRPr>
        </a:p>
      </xdr:txBody>
    </xdr:sp>
    <xdr:clientData/>
  </xdr:twoCellAnchor>
  <xdr:twoCellAnchor>
    <xdr:from>
      <xdr:col>8</xdr:col>
      <xdr:colOff>320040</xdr:colOff>
      <xdr:row>23</xdr:row>
      <xdr:rowOff>5715</xdr:rowOff>
    </xdr:from>
    <xdr:to>
      <xdr:col>12</xdr:col>
      <xdr:colOff>98</xdr:colOff>
      <xdr:row>24</xdr:row>
      <xdr:rowOff>81915</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5132070" y="4375785"/>
          <a:ext cx="2072640" cy="266700"/>
        </a:xfrm>
        <a:prstGeom prst="rect">
          <a:avLst/>
        </a:prstGeom>
        <a:solidFill>
          <a:schemeClr val="tx1"/>
        </a:solidFill>
        <a:ln w="2540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rPr>
            <a:t>Click</a:t>
          </a:r>
          <a:r>
            <a:rPr lang="en-US" sz="1400" b="1" baseline="0">
              <a:solidFill>
                <a:schemeClr val="bg1"/>
              </a:solidFill>
            </a:rPr>
            <a:t> here to start</a:t>
          </a:r>
          <a:endParaRPr lang="en-US" sz="14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72</xdr:col>
      <xdr:colOff>53064</xdr:colOff>
      <xdr:row>1</xdr:row>
      <xdr:rowOff>139497</xdr:rowOff>
    </xdr:from>
    <xdr:to>
      <xdr:col>74</xdr:col>
      <xdr:colOff>358257</xdr:colOff>
      <xdr:row>5</xdr:row>
      <xdr:rowOff>35377</xdr:rowOff>
    </xdr:to>
    <xdr:grpSp>
      <xdr:nvGrpSpPr>
        <xdr:cNvPr id="70" name="Group 69">
          <a:extLst>
            <a:ext uri="{FF2B5EF4-FFF2-40B4-BE49-F238E27FC236}">
              <a16:creationId xmlns:a16="http://schemas.microsoft.com/office/drawing/2014/main" id="{00000000-0008-0000-1600-000046000000}"/>
            </a:ext>
          </a:extLst>
        </xdr:cNvPr>
        <xdr:cNvGrpSpPr/>
      </xdr:nvGrpSpPr>
      <xdr:grpSpPr>
        <a:xfrm>
          <a:off x="9597114" y="196647"/>
          <a:ext cx="914793" cy="524530"/>
          <a:chOff x="9301612" y="195416"/>
          <a:chExt cx="914399" cy="534972"/>
        </a:xfrm>
      </xdr:grpSpPr>
      <xdr:sp macro="" textlink="">
        <xdr:nvSpPr>
          <xdr:cNvPr id="30" name="Rectangle: Rounded Corners 29">
            <a:hlinkClick xmlns:r="http://schemas.openxmlformats.org/officeDocument/2006/relationships" r:id="rId1"/>
            <a:extLst>
              <a:ext uri="{FF2B5EF4-FFF2-40B4-BE49-F238E27FC236}">
                <a16:creationId xmlns:a16="http://schemas.microsoft.com/office/drawing/2014/main" id="{00000000-0008-0000-1600-00001E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31" name="Rectangle: Rounded Corners 30">
            <a:hlinkClick xmlns:r="http://schemas.openxmlformats.org/officeDocument/2006/relationships" r:id="rId2"/>
            <a:extLst>
              <a:ext uri="{FF2B5EF4-FFF2-40B4-BE49-F238E27FC236}">
                <a16:creationId xmlns:a16="http://schemas.microsoft.com/office/drawing/2014/main" id="{00000000-0008-0000-1600-00001F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29" name="Rectangle 28">
          <a:extLst>
            <a:ext uri="{FF2B5EF4-FFF2-40B4-BE49-F238E27FC236}">
              <a16:creationId xmlns:a16="http://schemas.microsoft.com/office/drawing/2014/main" id="{00000000-0008-0000-1600-00001D000000}"/>
            </a:ext>
          </a:extLst>
        </xdr:cNvPr>
        <xdr:cNvSpPr/>
      </xdr:nvSpPr>
      <xdr:spPr>
        <a:xfrm>
          <a:off x="293391" y="1708429"/>
          <a:ext cx="1646465"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32" name="Rectangle 31">
          <a:extLst>
            <a:ext uri="{FF2B5EF4-FFF2-40B4-BE49-F238E27FC236}">
              <a16:creationId xmlns:a16="http://schemas.microsoft.com/office/drawing/2014/main" id="{00000000-0008-0000-1600-000020000000}"/>
            </a:ext>
          </a:extLst>
        </xdr:cNvPr>
        <xdr:cNvSpPr/>
      </xdr:nvSpPr>
      <xdr:spPr>
        <a:xfrm>
          <a:off x="278130" y="2647950"/>
          <a:ext cx="1651635" cy="211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27" name="TextBox 26">
          <a:extLst>
            <a:ext uri="{FF2B5EF4-FFF2-40B4-BE49-F238E27FC236}">
              <a16:creationId xmlns:a16="http://schemas.microsoft.com/office/drawing/2014/main" id="{00000000-0008-0000-1600-00001B000000}"/>
            </a:ext>
          </a:extLst>
        </xdr:cNvPr>
        <xdr:cNvSpPr txBox="1"/>
      </xdr:nvSpPr>
      <xdr:spPr>
        <a:xfrm>
          <a:off x="8730344" y="4920342"/>
          <a:ext cx="2628899" cy="3238501"/>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22" name="Rectangle: Rounded Corners 21">
          <a:hlinkClick xmlns:r="http://schemas.openxmlformats.org/officeDocument/2006/relationships" r:id="rId3"/>
          <a:extLst>
            <a:ext uri="{FF2B5EF4-FFF2-40B4-BE49-F238E27FC236}">
              <a16:creationId xmlns:a16="http://schemas.microsoft.com/office/drawing/2014/main" id="{00000000-0008-0000-1600-000016000000}"/>
            </a:ext>
          </a:extLst>
        </xdr:cNvPr>
        <xdr:cNvSpPr/>
      </xdr:nvSpPr>
      <xdr:spPr>
        <a:xfrm>
          <a:off x="246009" y="1048482"/>
          <a:ext cx="1749084" cy="277839"/>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1600-000019000000}"/>
            </a:ext>
          </a:extLst>
        </xdr:cNvPr>
        <xdr:cNvSpPr/>
      </xdr:nvSpPr>
      <xdr:spPr>
        <a:xfrm>
          <a:off x="398548" y="2074446"/>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24492</xdr:colOff>
      <xdr:row>19</xdr:row>
      <xdr:rowOff>20414</xdr:rowOff>
    </xdr:from>
    <xdr:to>
      <xdr:col>44</xdr:col>
      <xdr:colOff>99329</xdr:colOff>
      <xdr:row>19</xdr:row>
      <xdr:rowOff>585107</xdr:rowOff>
    </xdr:to>
    <xdr:sp macro="" textlink="">
      <xdr:nvSpPr>
        <xdr:cNvPr id="33" name="Rectangle: Rounded Corners 32">
          <a:hlinkClick xmlns:r="http://schemas.openxmlformats.org/officeDocument/2006/relationships" r:id="rId5"/>
          <a:extLst>
            <a:ext uri="{FF2B5EF4-FFF2-40B4-BE49-F238E27FC236}">
              <a16:creationId xmlns:a16="http://schemas.microsoft.com/office/drawing/2014/main" id="{00000000-0008-0000-1600-000021000000}"/>
            </a:ext>
          </a:extLst>
        </xdr:cNvPr>
        <xdr:cNvSpPr/>
      </xdr:nvSpPr>
      <xdr:spPr>
        <a:xfrm>
          <a:off x="4095749" y="3422200"/>
          <a:ext cx="2453366" cy="564693"/>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31" name="Rectangle: Rounded Corners 130">
          <a:hlinkClick xmlns:r="http://schemas.openxmlformats.org/officeDocument/2006/relationships" r:id="rId6"/>
          <a:extLst>
            <a:ext uri="{FF2B5EF4-FFF2-40B4-BE49-F238E27FC236}">
              <a16:creationId xmlns:a16="http://schemas.microsoft.com/office/drawing/2014/main" id="{00000000-0008-0000-1600-000083000000}"/>
            </a:ext>
          </a:extLst>
        </xdr:cNvPr>
        <xdr:cNvSpPr/>
      </xdr:nvSpPr>
      <xdr:spPr>
        <a:xfrm>
          <a:off x="9142170" y="4142498"/>
          <a:ext cx="1682206"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26175D-9965-4EC3-8D61-95D4385A6527}"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35" name="Rectangle: Rounded Corners 134">
          <a:hlinkClick xmlns:r="http://schemas.openxmlformats.org/officeDocument/2006/relationships" r:id="rId7"/>
          <a:extLst>
            <a:ext uri="{FF2B5EF4-FFF2-40B4-BE49-F238E27FC236}">
              <a16:creationId xmlns:a16="http://schemas.microsoft.com/office/drawing/2014/main" id="{00000000-0008-0000-1600-000087000000}"/>
            </a:ext>
          </a:extLst>
        </xdr:cNvPr>
        <xdr:cNvSpPr/>
      </xdr:nvSpPr>
      <xdr:spPr>
        <a:xfrm>
          <a:off x="9139449" y="4467213"/>
          <a:ext cx="1712012"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A24D3E9-5B83-45D3-A094-E140A68FA8F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Q$10">
      <xdr:nvSpPr>
        <xdr:cNvPr id="26640" name="Rectangle: Rounded Corners 26639">
          <a:hlinkClick xmlns:r="http://schemas.openxmlformats.org/officeDocument/2006/relationships" r:id="rId8"/>
          <a:extLst>
            <a:ext uri="{FF2B5EF4-FFF2-40B4-BE49-F238E27FC236}">
              <a16:creationId xmlns:a16="http://schemas.microsoft.com/office/drawing/2014/main" id="{00000000-0008-0000-1600-000010680000}"/>
            </a:ext>
          </a:extLst>
        </xdr:cNvPr>
        <xdr:cNvSpPr/>
      </xdr:nvSpPr>
      <xdr:spPr>
        <a:xfrm>
          <a:off x="9139449" y="944381"/>
          <a:ext cx="1682233" cy="27568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12EF162-45A8-49C7-A583-AA7E52C289B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26642" name="Rectangle: Rounded Corners 26641">
          <a:hlinkClick xmlns:r="http://schemas.openxmlformats.org/officeDocument/2006/relationships" r:id="rId9"/>
          <a:extLst>
            <a:ext uri="{FF2B5EF4-FFF2-40B4-BE49-F238E27FC236}">
              <a16:creationId xmlns:a16="http://schemas.microsoft.com/office/drawing/2014/main" id="{00000000-0008-0000-1600-000012680000}"/>
            </a:ext>
          </a:extLst>
        </xdr:cNvPr>
        <xdr:cNvSpPr/>
      </xdr:nvSpPr>
      <xdr:spPr>
        <a:xfrm>
          <a:off x="9142170" y="1266370"/>
          <a:ext cx="1705212"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16BB762-0ABC-45C0-B2BF-D33C764D5DCC}"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26644" name="Rectangle: Rounded Corners 26643">
          <a:hlinkClick xmlns:r="http://schemas.openxmlformats.org/officeDocument/2006/relationships" r:id="rId10"/>
          <a:extLst>
            <a:ext uri="{FF2B5EF4-FFF2-40B4-BE49-F238E27FC236}">
              <a16:creationId xmlns:a16="http://schemas.microsoft.com/office/drawing/2014/main" id="{00000000-0008-0000-1600-000014680000}"/>
            </a:ext>
          </a:extLst>
        </xdr:cNvPr>
        <xdr:cNvSpPr/>
      </xdr:nvSpPr>
      <xdr:spPr>
        <a:xfrm>
          <a:off x="9142170" y="1582916"/>
          <a:ext cx="1705212"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1227AD7-B075-47E5-8B09-2C0F3BB3B5DB}"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26646" name="Rectangle: Rounded Corners 26645">
          <a:hlinkClick xmlns:r="http://schemas.openxmlformats.org/officeDocument/2006/relationships" r:id="rId11"/>
          <a:extLst>
            <a:ext uri="{FF2B5EF4-FFF2-40B4-BE49-F238E27FC236}">
              <a16:creationId xmlns:a16="http://schemas.microsoft.com/office/drawing/2014/main" id="{00000000-0008-0000-1600-000016680000}"/>
            </a:ext>
          </a:extLst>
        </xdr:cNvPr>
        <xdr:cNvSpPr/>
      </xdr:nvSpPr>
      <xdr:spPr>
        <a:xfrm>
          <a:off x="9142170" y="1899462"/>
          <a:ext cx="17052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90334B-B0BC-42AA-A807-4A5C13092728}"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26648" name="Rectangle: Rounded Corners 26647">
          <a:hlinkClick xmlns:r="http://schemas.openxmlformats.org/officeDocument/2006/relationships" r:id="rId12"/>
          <a:extLst>
            <a:ext uri="{FF2B5EF4-FFF2-40B4-BE49-F238E27FC236}">
              <a16:creationId xmlns:a16="http://schemas.microsoft.com/office/drawing/2014/main" id="{00000000-0008-0000-1600-000018680000}"/>
            </a:ext>
          </a:extLst>
        </xdr:cNvPr>
        <xdr:cNvSpPr/>
      </xdr:nvSpPr>
      <xdr:spPr>
        <a:xfrm>
          <a:off x="9142170" y="2222812"/>
          <a:ext cx="17052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0D8DFA-95A9-42D8-949E-50C14406C59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26650" name="Rectangle: Rounded Corners 26649">
          <a:hlinkClick xmlns:r="http://schemas.openxmlformats.org/officeDocument/2006/relationships" r:id="rId13"/>
          <a:extLst>
            <a:ext uri="{FF2B5EF4-FFF2-40B4-BE49-F238E27FC236}">
              <a16:creationId xmlns:a16="http://schemas.microsoft.com/office/drawing/2014/main" id="{00000000-0008-0000-1600-00001A680000}"/>
            </a:ext>
          </a:extLst>
        </xdr:cNvPr>
        <xdr:cNvSpPr/>
      </xdr:nvSpPr>
      <xdr:spPr>
        <a:xfrm>
          <a:off x="9142170" y="2546162"/>
          <a:ext cx="1709313" cy="27159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A55D2D-2D77-42E1-A1B2-945AF181E63C}"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26652" name="Rectangle: Rounded Corners 26651">
          <a:hlinkClick xmlns:r="http://schemas.openxmlformats.org/officeDocument/2006/relationships" r:id="rId14"/>
          <a:extLst>
            <a:ext uri="{FF2B5EF4-FFF2-40B4-BE49-F238E27FC236}">
              <a16:creationId xmlns:a16="http://schemas.microsoft.com/office/drawing/2014/main" id="{00000000-0008-0000-1600-00001C680000}"/>
            </a:ext>
          </a:extLst>
        </xdr:cNvPr>
        <xdr:cNvSpPr/>
      </xdr:nvSpPr>
      <xdr:spPr>
        <a:xfrm>
          <a:off x="9142170" y="2864068"/>
          <a:ext cx="1706425" cy="27568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96E9CA8-4C2B-4AD7-8656-92C6A476744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6654" name="Rectangle: Rounded Corners 26653">
          <a:hlinkClick xmlns:r="http://schemas.openxmlformats.org/officeDocument/2006/relationships" r:id="rId15"/>
          <a:extLst>
            <a:ext uri="{FF2B5EF4-FFF2-40B4-BE49-F238E27FC236}">
              <a16:creationId xmlns:a16="http://schemas.microsoft.com/office/drawing/2014/main" id="{00000000-0008-0000-1600-00001E680000}"/>
            </a:ext>
          </a:extLst>
        </xdr:cNvPr>
        <xdr:cNvSpPr/>
      </xdr:nvSpPr>
      <xdr:spPr>
        <a:xfrm>
          <a:off x="9142170" y="3186058"/>
          <a:ext cx="1709288" cy="26887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6A8024-058C-4F11-867E-CE9E777384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6656" name="Rectangle: Rounded Corners 26655">
          <a:hlinkClick xmlns:r="http://schemas.openxmlformats.org/officeDocument/2006/relationships" r:id="rId16"/>
          <a:extLst>
            <a:ext uri="{FF2B5EF4-FFF2-40B4-BE49-F238E27FC236}">
              <a16:creationId xmlns:a16="http://schemas.microsoft.com/office/drawing/2014/main" id="{00000000-0008-0000-1600-000020680000}"/>
            </a:ext>
          </a:extLst>
        </xdr:cNvPr>
        <xdr:cNvSpPr/>
      </xdr:nvSpPr>
      <xdr:spPr>
        <a:xfrm>
          <a:off x="9142170" y="3501242"/>
          <a:ext cx="168480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4D85BC-D68D-49D3-9943-F7945F94966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6658" name="Rectangle: Rounded Corners 26657">
          <a:hlinkClick xmlns:r="http://schemas.openxmlformats.org/officeDocument/2006/relationships" r:id="rId17"/>
          <a:extLst>
            <a:ext uri="{FF2B5EF4-FFF2-40B4-BE49-F238E27FC236}">
              <a16:creationId xmlns:a16="http://schemas.microsoft.com/office/drawing/2014/main" id="{00000000-0008-0000-1600-000022680000}"/>
            </a:ext>
          </a:extLst>
        </xdr:cNvPr>
        <xdr:cNvSpPr/>
      </xdr:nvSpPr>
      <xdr:spPr>
        <a:xfrm>
          <a:off x="9142170" y="3817788"/>
          <a:ext cx="168480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9EBA52-64D4-4C47-8C50-7E0028FEF37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5848350" y="219075"/>
          <a:ext cx="933450" cy="28575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816428</xdr:colOff>
      <xdr:row>0</xdr:row>
      <xdr:rowOff>136071</xdr:rowOff>
    </xdr:from>
    <xdr:to>
      <xdr:col>5</xdr:col>
      <xdr:colOff>29936</xdr:colOff>
      <xdr:row>1</xdr:row>
      <xdr:rowOff>164647</xdr:rowOff>
    </xdr:to>
    <xdr:sp macro="" textlink="'Automatic Response'!G5">
      <xdr:nvSpPr>
        <xdr:cNvPr id="2" name="Rectangle 1">
          <a:extLst>
            <a:ext uri="{FF2B5EF4-FFF2-40B4-BE49-F238E27FC236}">
              <a16:creationId xmlns:a16="http://schemas.microsoft.com/office/drawing/2014/main" id="{00000000-0008-0000-1700-000002000000}"/>
            </a:ext>
          </a:extLst>
        </xdr:cNvPr>
        <xdr:cNvSpPr/>
      </xdr:nvSpPr>
      <xdr:spPr>
        <a:xfrm>
          <a:off x="1638299" y="136071"/>
          <a:ext cx="3007180" cy="21907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C8D67B1F-3470-4A55-8A86-83C517FC7DC3}"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5" name="TextBox 4">
          <a:extLst>
            <a:ext uri="{FF2B5EF4-FFF2-40B4-BE49-F238E27FC236}">
              <a16:creationId xmlns:a16="http://schemas.microsoft.com/office/drawing/2014/main" id="{00000000-0008-0000-1800-000005000000}"/>
            </a:ext>
          </a:extLst>
        </xdr:cNvPr>
        <xdr:cNvSpPr txBox="1"/>
      </xdr:nvSpPr>
      <xdr:spPr>
        <a:xfrm>
          <a:off x="9089779" y="1791433"/>
          <a:ext cx="3630805" cy="3107975"/>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14" name="Rectangle: Rounded Corners 13">
          <a:hlinkClick xmlns:r="http://schemas.openxmlformats.org/officeDocument/2006/relationships" r:id="rId1"/>
          <a:extLst>
            <a:ext uri="{FF2B5EF4-FFF2-40B4-BE49-F238E27FC236}">
              <a16:creationId xmlns:a16="http://schemas.microsoft.com/office/drawing/2014/main" id="{00000000-0008-0000-1800-00000E000000}"/>
            </a:ext>
          </a:extLst>
        </xdr:cNvPr>
        <xdr:cNvSpPr/>
      </xdr:nvSpPr>
      <xdr:spPr>
        <a:xfrm>
          <a:off x="699595" y="264610"/>
          <a:ext cx="1371549" cy="23113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00000000-0008-0000-1800-00000F000000}"/>
            </a:ext>
          </a:extLst>
        </xdr:cNvPr>
        <xdr:cNvSpPr/>
      </xdr:nvSpPr>
      <xdr:spPr>
        <a:xfrm>
          <a:off x="699595" y="571442"/>
          <a:ext cx="1367437" cy="22704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18" name="Rectangle: Rounded Corners 17">
          <a:hlinkClick xmlns:r="http://schemas.openxmlformats.org/officeDocument/2006/relationships" r:id="rId3"/>
          <a:extLst>
            <a:ext uri="{FF2B5EF4-FFF2-40B4-BE49-F238E27FC236}">
              <a16:creationId xmlns:a16="http://schemas.microsoft.com/office/drawing/2014/main" id="{00000000-0008-0000-1800-000012000000}"/>
            </a:ext>
          </a:extLst>
        </xdr:cNvPr>
        <xdr:cNvSpPr/>
      </xdr:nvSpPr>
      <xdr:spPr>
        <a:xfrm>
          <a:off x="699595" y="886427"/>
          <a:ext cx="1381128" cy="22841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19" name="Rectangle: Rounded Corners 18">
          <a:hlinkClick xmlns:r="http://schemas.openxmlformats.org/officeDocument/2006/relationships" r:id="rId4"/>
          <a:extLst>
            <a:ext uri="{FF2B5EF4-FFF2-40B4-BE49-F238E27FC236}">
              <a16:creationId xmlns:a16="http://schemas.microsoft.com/office/drawing/2014/main" id="{00000000-0008-0000-1800-000013000000}"/>
            </a:ext>
          </a:extLst>
        </xdr:cNvPr>
        <xdr:cNvSpPr/>
      </xdr:nvSpPr>
      <xdr:spPr>
        <a:xfrm>
          <a:off x="699595" y="1221812"/>
          <a:ext cx="1371550" cy="22568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30" name="Rectangle: Rounded Corners 29">
          <a:hlinkClick xmlns:r="http://schemas.openxmlformats.org/officeDocument/2006/relationships" r:id="rId4"/>
          <a:extLst>
            <a:ext uri="{FF2B5EF4-FFF2-40B4-BE49-F238E27FC236}">
              <a16:creationId xmlns:a16="http://schemas.microsoft.com/office/drawing/2014/main" id="{00000000-0008-0000-1800-00001E000000}"/>
            </a:ext>
          </a:extLst>
        </xdr:cNvPr>
        <xdr:cNvSpPr/>
      </xdr:nvSpPr>
      <xdr:spPr>
        <a:xfrm>
          <a:off x="711759" y="1624484"/>
          <a:ext cx="1370190" cy="229767"/>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136727</xdr:rowOff>
    </xdr:to>
    <xdr:grpSp>
      <xdr:nvGrpSpPr>
        <xdr:cNvPr id="11" name="Group 10">
          <a:extLst>
            <a:ext uri="{FF2B5EF4-FFF2-40B4-BE49-F238E27FC236}">
              <a16:creationId xmlns:a16="http://schemas.microsoft.com/office/drawing/2014/main" id="{00000000-0008-0000-1800-00000B000000}"/>
            </a:ext>
          </a:extLst>
        </xdr:cNvPr>
        <xdr:cNvGrpSpPr/>
      </xdr:nvGrpSpPr>
      <xdr:grpSpPr>
        <a:xfrm>
          <a:off x="10306050" y="790575"/>
          <a:ext cx="914793" cy="527252"/>
          <a:chOff x="9301612" y="195416"/>
          <a:chExt cx="914399" cy="534972"/>
        </a:xfrm>
      </xdr:grpSpPr>
      <xdr:sp macro="" textlink="">
        <xdr:nvSpPr>
          <xdr:cNvPr id="12" name="Rectangle: Rounded Corners 11">
            <a:hlinkClick xmlns:r="http://schemas.openxmlformats.org/officeDocument/2006/relationships" r:id="rId5"/>
            <a:extLst>
              <a:ext uri="{FF2B5EF4-FFF2-40B4-BE49-F238E27FC236}">
                <a16:creationId xmlns:a16="http://schemas.microsoft.com/office/drawing/2014/main" id="{00000000-0008-0000-1800-00000C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00000000-0008-0000-1800-00000D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G5">
      <xdr:nvSpPr>
        <xdr:cNvPr id="16" name="Rectangle 15">
          <a:extLst>
            <a:ext uri="{FF2B5EF4-FFF2-40B4-BE49-F238E27FC236}">
              <a16:creationId xmlns:a16="http://schemas.microsoft.com/office/drawing/2014/main" id="{00000000-0008-0000-1800-000010000000}"/>
            </a:ext>
          </a:extLst>
        </xdr:cNvPr>
        <xdr:cNvSpPr/>
      </xdr:nvSpPr>
      <xdr:spPr>
        <a:xfrm>
          <a:off x="3912054" y="277586"/>
          <a:ext cx="3246938" cy="27323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0D16A6C8-B18D-46B3-8975-15399D27C9F9}"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72</xdr:col>
      <xdr:colOff>55785</xdr:colOff>
      <xdr:row>1</xdr:row>
      <xdr:rowOff>138136</xdr:rowOff>
    </xdr:from>
    <xdr:to>
      <xdr:col>74</xdr:col>
      <xdr:colOff>360978</xdr:colOff>
      <xdr:row>5</xdr:row>
      <xdr:rowOff>35377</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9599835" y="195286"/>
          <a:ext cx="914793" cy="525891"/>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19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19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19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19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1900-00000A000000}"/>
            </a:ext>
          </a:extLst>
        </xdr:cNvPr>
        <xdr:cNvSpPr/>
      </xdr:nvSpPr>
      <xdr:spPr>
        <a:xfrm>
          <a:off x="4146095" y="3393621"/>
          <a:ext cx="2453366" cy="532040"/>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19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FD1D23-AB15-4E2F-9529-286FDDFB91CC}"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19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18A13DF-308B-4C67-BD50-CE71D2BEADB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19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19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53AE55-7BC0-49D2-8BD3-7A26DE7810DF}"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19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64B034-7273-4FC7-AF92-BC293ABDC75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19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62D668-EAF5-4A70-BC3E-B7E1473842E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19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68AF517-7C12-45B7-AF5A-6FD763D4BCB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19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C2072A-A89D-4DDE-A038-1062CF6D52C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19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0D8D044-83D5-4D38-B024-083B5B4656B0}"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19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9D1D3B-5723-42EA-B90F-C98CA38B45D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19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A9AE40-D614-4992-B3E9-8E9F17983E3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19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597BA9F-A8BB-4172-901F-3C223E4C9A1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5859780" y="411480"/>
          <a:ext cx="929640" cy="28194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J5">
      <xdr:nvSpPr>
        <xdr:cNvPr id="3" name="Rectangle 2">
          <a:extLst>
            <a:ext uri="{FF2B5EF4-FFF2-40B4-BE49-F238E27FC236}">
              <a16:creationId xmlns:a16="http://schemas.microsoft.com/office/drawing/2014/main" id="{00000000-0008-0000-1A00-000003000000}"/>
            </a:ext>
          </a:extLst>
        </xdr:cNvPr>
        <xdr:cNvSpPr/>
      </xdr:nvSpPr>
      <xdr:spPr>
        <a:xfrm>
          <a:off x="1643742" y="136071"/>
          <a:ext cx="3007180" cy="21907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4582A007-DE96-43CE-A1AF-D1A153753E96}"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1B00-000002000000}"/>
            </a:ext>
          </a:extLst>
        </xdr:cNvPr>
        <xdr:cNvSpPr txBox="1"/>
      </xdr:nvSpPr>
      <xdr:spPr>
        <a:xfrm>
          <a:off x="9163949" y="2151353"/>
          <a:ext cx="3630658" cy="3076803"/>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04765" y="643537"/>
          <a:ext cx="1370734" cy="22828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704765" y="949427"/>
          <a:ext cx="1369342"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704765" y="1259472"/>
          <a:ext cx="1378408"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1B00-000006000000}"/>
            </a:ext>
          </a:extLst>
        </xdr:cNvPr>
        <xdr:cNvSpPr/>
      </xdr:nvSpPr>
      <xdr:spPr>
        <a:xfrm>
          <a:off x="704765" y="1592575"/>
          <a:ext cx="1370735" cy="22549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1B00-000007000000}"/>
            </a:ext>
          </a:extLst>
        </xdr:cNvPr>
        <xdr:cNvSpPr/>
      </xdr:nvSpPr>
      <xdr:spPr>
        <a:xfrm>
          <a:off x="715024" y="1987251"/>
          <a:ext cx="1369375"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140537</xdr:rowOff>
    </xdr:to>
    <xdr:grpSp>
      <xdr:nvGrpSpPr>
        <xdr:cNvPr id="8" name="Group 7">
          <a:extLst>
            <a:ext uri="{FF2B5EF4-FFF2-40B4-BE49-F238E27FC236}">
              <a16:creationId xmlns:a16="http://schemas.microsoft.com/office/drawing/2014/main" id="{00000000-0008-0000-1B00-000008000000}"/>
            </a:ext>
          </a:extLst>
        </xdr:cNvPr>
        <xdr:cNvGrpSpPr/>
      </xdr:nvGrpSpPr>
      <xdr:grpSpPr>
        <a:xfrm>
          <a:off x="10306050" y="790575"/>
          <a:ext cx="914793" cy="531062"/>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1B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1B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95523</xdr:colOff>
      <xdr:row>1</xdr:row>
      <xdr:rowOff>88447</xdr:rowOff>
    </xdr:from>
    <xdr:to>
      <xdr:col>44</xdr:col>
      <xdr:colOff>50621</xdr:colOff>
      <xdr:row>2</xdr:row>
      <xdr:rowOff>172537</xdr:rowOff>
    </xdr:to>
    <xdr:sp macro="" textlink="'Automatic Response'!J5">
      <xdr:nvSpPr>
        <xdr:cNvPr id="11" name="Rectangle 10">
          <a:extLst>
            <a:ext uri="{FF2B5EF4-FFF2-40B4-BE49-F238E27FC236}">
              <a16:creationId xmlns:a16="http://schemas.microsoft.com/office/drawing/2014/main" id="{00000000-0008-0000-1B00-00000B000000}"/>
            </a:ext>
          </a:extLst>
        </xdr:cNvPr>
        <xdr:cNvSpPr/>
      </xdr:nvSpPr>
      <xdr:spPr>
        <a:xfrm>
          <a:off x="3927294"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55952F03-7667-4B55-BDA7-39C2C12E8DC2}"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72</xdr:col>
      <xdr:colOff>58506</xdr:colOff>
      <xdr:row>1</xdr:row>
      <xdr:rowOff>136775</xdr:rowOff>
    </xdr:from>
    <xdr:to>
      <xdr:col>74</xdr:col>
      <xdr:colOff>363699</xdr:colOff>
      <xdr:row>5</xdr:row>
      <xdr:rowOff>35377</xdr:rowOff>
    </xdr:to>
    <xdr:grpSp>
      <xdr:nvGrpSpPr>
        <xdr:cNvPr id="2" name="Group 1">
          <a:extLst>
            <a:ext uri="{FF2B5EF4-FFF2-40B4-BE49-F238E27FC236}">
              <a16:creationId xmlns:a16="http://schemas.microsoft.com/office/drawing/2014/main" id="{00000000-0008-0000-1C00-000002000000}"/>
            </a:ext>
          </a:extLst>
        </xdr:cNvPr>
        <xdr:cNvGrpSpPr/>
      </xdr:nvGrpSpPr>
      <xdr:grpSpPr>
        <a:xfrm>
          <a:off x="9602556" y="193925"/>
          <a:ext cx="914793" cy="527252"/>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1C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1C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1C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1C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1C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1C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CF8B052-55B8-42BA-B549-07C5FDFCDB44}"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1C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2CD166-3086-4A35-B88C-4B3756E3E13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1C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1C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9A630E8-3AB1-45C2-B2D9-FE0222E93CCD}"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1C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60603A1-039D-4C7B-BAF8-EADA6C22556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1C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612B18-0C46-4775-8535-EFFA5070F34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1C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38B38-4FD8-4C18-A3FF-6B7F25C5AB5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1C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5F05991-4240-4BBE-80A0-CD9F4DA4FCC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1C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78CC82-FFFB-4333-8F43-ADBE3C7AC14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1C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C8BCD1E-B60F-4A5F-A72D-AEF5AC35886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1C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ABFBAF-9A71-4CF1-9AFB-EF22F27BCB3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1C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553169-F1AA-4126-8E27-FC3F2FD2D18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M5">
      <xdr:nvSpPr>
        <xdr:cNvPr id="3" name="Rectangle 2">
          <a:extLst>
            <a:ext uri="{FF2B5EF4-FFF2-40B4-BE49-F238E27FC236}">
              <a16:creationId xmlns:a16="http://schemas.microsoft.com/office/drawing/2014/main" id="{00000000-0008-0000-1D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74816637-845C-4706-A050-460EA9FC7BC4}"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1E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1E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1E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1E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1E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139176</xdr:rowOff>
    </xdr:to>
    <xdr:grpSp>
      <xdr:nvGrpSpPr>
        <xdr:cNvPr id="8" name="Group 7">
          <a:extLst>
            <a:ext uri="{FF2B5EF4-FFF2-40B4-BE49-F238E27FC236}">
              <a16:creationId xmlns:a16="http://schemas.microsoft.com/office/drawing/2014/main" id="{00000000-0008-0000-1E00-000008000000}"/>
            </a:ext>
          </a:extLst>
        </xdr:cNvPr>
        <xdr:cNvGrpSpPr/>
      </xdr:nvGrpSpPr>
      <xdr:grpSpPr>
        <a:xfrm>
          <a:off x="10306050" y="790575"/>
          <a:ext cx="914793" cy="529701"/>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1E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1E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M5">
      <xdr:nvSpPr>
        <xdr:cNvPr id="11" name="Rectangle 10">
          <a:extLst>
            <a:ext uri="{FF2B5EF4-FFF2-40B4-BE49-F238E27FC236}">
              <a16:creationId xmlns:a16="http://schemas.microsoft.com/office/drawing/2014/main" id="{00000000-0008-0000-1E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7B8434B0-9AD8-4E30-A764-8B3E02FB205D}"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72</xdr:col>
      <xdr:colOff>61227</xdr:colOff>
      <xdr:row>1</xdr:row>
      <xdr:rowOff>139496</xdr:rowOff>
    </xdr:from>
    <xdr:to>
      <xdr:col>74</xdr:col>
      <xdr:colOff>366420</xdr:colOff>
      <xdr:row>5</xdr:row>
      <xdr:rowOff>35377</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9605277" y="196646"/>
          <a:ext cx="914793" cy="524531"/>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1F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1F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116205</xdr:colOff>
      <xdr:row>15</xdr:row>
      <xdr:rowOff>0</xdr:rowOff>
    </xdr:from>
    <xdr:to>
      <xdr:col>1</xdr:col>
      <xdr:colOff>1765119</xdr:colOff>
      <xdr:row>16</xdr:row>
      <xdr:rowOff>12791</xdr:rowOff>
    </xdr:to>
    <xdr:sp macro="" textlink="">
      <xdr:nvSpPr>
        <xdr:cNvPr id="6" name="Rectangle 5">
          <a:extLst>
            <a:ext uri="{FF2B5EF4-FFF2-40B4-BE49-F238E27FC236}">
              <a16:creationId xmlns:a16="http://schemas.microsoft.com/office/drawing/2014/main" id="{00000000-0008-0000-1F00-000006000000}"/>
            </a:ext>
          </a:extLst>
        </xdr:cNvPr>
        <xdr:cNvSpPr/>
      </xdr:nvSpPr>
      <xdr:spPr>
        <a:xfrm>
          <a:off x="295819"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1F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1F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1F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1F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1F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95EE124-1BC4-4A9E-92BD-B2001077A12C}"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1F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F0BE46-0677-47C7-B6C3-9D9EC857200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1F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1F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16F4EB-3598-4107-B497-C6ACA0E4EB70}"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1F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985FEBE-9ED1-4E88-BB17-572437AA1EF0}"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1F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E5AFB7-4BB7-4635-8FD9-632839A3D85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1F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552469-36E0-4C16-B87E-B7663A27A398}"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1F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2AF39B-88EA-4629-8C30-B072481D5E3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1F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A791999-0F4D-4922-B280-E2DBAB13DE3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1F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3DDC0D-A071-468E-8C29-434E5398CC1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1F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F90C9C-3A84-4572-9361-107A992C50F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1F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A6ECD5E-B938-4087-82B1-B2BEC1345339}"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231712</xdr:colOff>
      <xdr:row>12</xdr:row>
      <xdr:rowOff>159762</xdr:rowOff>
    </xdr:from>
    <xdr:to>
      <xdr:col>6</xdr:col>
      <xdr:colOff>288862</xdr:colOff>
      <xdr:row>14</xdr:row>
      <xdr:rowOff>144522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03362" y="2102862"/>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Department</a:t>
          </a:r>
          <a:r>
            <a:rPr lang="en-US" sz="1000" b="1" i="0" u="none" baseline="0">
              <a:solidFill>
                <a:schemeClr val="bg1"/>
              </a:solidFill>
            </a:rPr>
            <a:t> Information</a:t>
          </a:r>
          <a:endParaRPr lang="en-US" sz="1000" b="1" i="0" u="none">
            <a:solidFill>
              <a:schemeClr val="bg1"/>
            </a:solidFill>
          </a:endParaRPr>
        </a:p>
      </xdr:txBody>
    </xdr:sp>
    <xdr:clientData/>
  </xdr:twoCellAnchor>
  <xdr:twoCellAnchor>
    <xdr:from>
      <xdr:col>3</xdr:col>
      <xdr:colOff>231712</xdr:colOff>
      <xdr:row>17</xdr:row>
      <xdr:rowOff>138130</xdr:rowOff>
    </xdr:from>
    <xdr:to>
      <xdr:col>6</xdr:col>
      <xdr:colOff>288862</xdr:colOff>
      <xdr:row>19</xdr:row>
      <xdr:rowOff>122890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2003362" y="3033730"/>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County Contacts</a:t>
          </a:r>
        </a:p>
      </xdr:txBody>
    </xdr:sp>
    <xdr:clientData/>
  </xdr:twoCellAnchor>
  <xdr:twoCellAnchor>
    <xdr:from>
      <xdr:col>3</xdr:col>
      <xdr:colOff>231712</xdr:colOff>
      <xdr:row>20</xdr:row>
      <xdr:rowOff>45165</xdr:rowOff>
    </xdr:from>
    <xdr:to>
      <xdr:col>6</xdr:col>
      <xdr:colOff>288862</xdr:colOff>
      <xdr:row>22</xdr:row>
      <xdr:rowOff>29925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2003362" y="3512265"/>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City or</a:t>
          </a:r>
          <a:r>
            <a:rPr lang="en-US" sz="1000" b="1" i="0" u="none" baseline="0">
              <a:solidFill>
                <a:schemeClr val="bg1"/>
              </a:solidFill>
            </a:rPr>
            <a:t> Town Contacts</a:t>
          </a:r>
          <a:endParaRPr lang="en-US" sz="1000" b="1" i="0" u="none">
            <a:solidFill>
              <a:schemeClr val="bg1"/>
            </a:solidFill>
          </a:endParaRPr>
        </a:p>
      </xdr:txBody>
    </xdr:sp>
    <xdr:clientData/>
  </xdr:twoCellAnchor>
  <xdr:twoCellAnchor>
    <xdr:from>
      <xdr:col>3</xdr:col>
      <xdr:colOff>231712</xdr:colOff>
      <xdr:row>22</xdr:row>
      <xdr:rowOff>145071</xdr:rowOff>
    </xdr:from>
    <xdr:to>
      <xdr:col>6</xdr:col>
      <xdr:colOff>288862</xdr:colOff>
      <xdr:row>24</xdr:row>
      <xdr:rowOff>129831</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2003362" y="3993171"/>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Communication</a:t>
          </a:r>
          <a:r>
            <a:rPr lang="en-US" sz="1000" b="1" i="0" u="none" baseline="0">
              <a:solidFill>
                <a:schemeClr val="bg1"/>
              </a:solidFill>
            </a:rPr>
            <a:t> Info</a:t>
          </a:r>
          <a:endParaRPr lang="en-US" sz="1000" b="1" i="0" u="none">
            <a:solidFill>
              <a:schemeClr val="bg1"/>
            </a:solidFill>
          </a:endParaRPr>
        </a:p>
      </xdr:txBody>
    </xdr:sp>
    <xdr:clientData/>
  </xdr:twoCellAnchor>
  <xdr:twoCellAnchor>
    <xdr:from>
      <xdr:col>7</xdr:col>
      <xdr:colOff>82719</xdr:colOff>
      <xdr:row>15</xdr:row>
      <xdr:rowOff>53696</xdr:rowOff>
    </xdr:from>
    <xdr:to>
      <xdr:col>10</xdr:col>
      <xdr:colOff>139869</xdr:colOff>
      <xdr:row>17</xdr:row>
      <xdr:rowOff>38456</xdr:rowOff>
    </xdr:to>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a:off x="4216569" y="2568296"/>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Demographics and Alarms</a:t>
          </a:r>
        </a:p>
      </xdr:txBody>
    </xdr:sp>
    <xdr:clientData/>
  </xdr:twoCellAnchor>
  <xdr:twoCellAnchor>
    <xdr:from>
      <xdr:col>7</xdr:col>
      <xdr:colOff>82719</xdr:colOff>
      <xdr:row>17</xdr:row>
      <xdr:rowOff>138130</xdr:rowOff>
    </xdr:from>
    <xdr:to>
      <xdr:col>10</xdr:col>
      <xdr:colOff>139869</xdr:colOff>
      <xdr:row>19</xdr:row>
      <xdr:rowOff>122890</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id="{00000000-0008-0000-0200-000013000000}"/>
            </a:ext>
          </a:extLst>
        </xdr:cNvPr>
        <xdr:cNvSpPr/>
      </xdr:nvSpPr>
      <xdr:spPr>
        <a:xfrm>
          <a:off x="4216569" y="3033730"/>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Personnel and On Duty Staffing</a:t>
          </a:r>
        </a:p>
      </xdr:txBody>
    </xdr:sp>
    <xdr:clientData/>
  </xdr:twoCellAnchor>
  <xdr:twoCellAnchor>
    <xdr:from>
      <xdr:col>7</xdr:col>
      <xdr:colOff>82719</xdr:colOff>
      <xdr:row>20</xdr:row>
      <xdr:rowOff>45165</xdr:rowOff>
    </xdr:from>
    <xdr:to>
      <xdr:col>10</xdr:col>
      <xdr:colOff>139869</xdr:colOff>
      <xdr:row>22</xdr:row>
      <xdr:rowOff>29925</xdr:rowOff>
    </xdr:to>
    <xdr:sp macro="" textlink="">
      <xdr:nvSpPr>
        <xdr:cNvPr id="21" name="Rectangle: Rounded Corners 20">
          <a:hlinkClick xmlns:r="http://schemas.openxmlformats.org/officeDocument/2006/relationships" r:id="rId7"/>
          <a:extLst>
            <a:ext uri="{FF2B5EF4-FFF2-40B4-BE49-F238E27FC236}">
              <a16:creationId xmlns:a16="http://schemas.microsoft.com/office/drawing/2014/main" id="{00000000-0008-0000-0200-000015000000}"/>
            </a:ext>
          </a:extLst>
        </xdr:cNvPr>
        <xdr:cNvSpPr/>
      </xdr:nvSpPr>
      <xdr:spPr>
        <a:xfrm>
          <a:off x="4216569" y="3512265"/>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Structure Fire Response</a:t>
          </a:r>
        </a:p>
      </xdr:txBody>
    </xdr:sp>
    <xdr:clientData/>
  </xdr:twoCellAnchor>
  <xdr:twoCellAnchor>
    <xdr:from>
      <xdr:col>7</xdr:col>
      <xdr:colOff>82719</xdr:colOff>
      <xdr:row>22</xdr:row>
      <xdr:rowOff>145071</xdr:rowOff>
    </xdr:from>
    <xdr:to>
      <xdr:col>10</xdr:col>
      <xdr:colOff>139869</xdr:colOff>
      <xdr:row>24</xdr:row>
      <xdr:rowOff>129831</xdr:rowOff>
    </xdr:to>
    <xdr:sp macro="" textlink="">
      <xdr:nvSpPr>
        <xdr:cNvPr id="23" name="Rectangle: Rounded Corners 22">
          <a:hlinkClick xmlns:r="http://schemas.openxmlformats.org/officeDocument/2006/relationships" r:id="rId8"/>
          <a:extLst>
            <a:ext uri="{FF2B5EF4-FFF2-40B4-BE49-F238E27FC236}">
              <a16:creationId xmlns:a16="http://schemas.microsoft.com/office/drawing/2014/main" id="{00000000-0008-0000-0200-000017000000}"/>
            </a:ext>
          </a:extLst>
        </xdr:cNvPr>
        <xdr:cNvSpPr/>
      </xdr:nvSpPr>
      <xdr:spPr>
        <a:xfrm>
          <a:off x="4216569" y="3993171"/>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Automatic Aid Response</a:t>
          </a:r>
        </a:p>
      </xdr:txBody>
    </xdr:sp>
    <xdr:clientData/>
  </xdr:twoCellAnchor>
  <xdr:twoCellAnchor>
    <xdr:from>
      <xdr:col>10</xdr:col>
      <xdr:colOff>524276</xdr:colOff>
      <xdr:row>22</xdr:row>
      <xdr:rowOff>145071</xdr:rowOff>
    </xdr:from>
    <xdr:to>
      <xdr:col>13</xdr:col>
      <xdr:colOff>581426</xdr:colOff>
      <xdr:row>24</xdr:row>
      <xdr:rowOff>129831</xdr:rowOff>
    </xdr:to>
    <xdr:sp macro="" textlink="">
      <xdr:nvSpPr>
        <xdr:cNvPr id="26" name="Rectangle: Rounded Corners 25">
          <a:hlinkClick xmlns:r="http://schemas.openxmlformats.org/officeDocument/2006/relationships" r:id="rId9"/>
          <a:extLst>
            <a:ext uri="{FF2B5EF4-FFF2-40B4-BE49-F238E27FC236}">
              <a16:creationId xmlns:a16="http://schemas.microsoft.com/office/drawing/2014/main" id="{00000000-0008-0000-0200-00001A000000}"/>
            </a:ext>
          </a:extLst>
        </xdr:cNvPr>
        <xdr:cNvSpPr/>
      </xdr:nvSpPr>
      <xdr:spPr>
        <a:xfrm>
          <a:off x="6429776" y="3993171"/>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Outside Aid for IP's</a:t>
          </a:r>
        </a:p>
      </xdr:txBody>
    </xdr:sp>
    <xdr:clientData/>
  </xdr:twoCellAnchor>
  <xdr:twoCellAnchor>
    <xdr:from>
      <xdr:col>14</xdr:col>
      <xdr:colOff>375283</xdr:colOff>
      <xdr:row>12</xdr:row>
      <xdr:rowOff>159762</xdr:rowOff>
    </xdr:from>
    <xdr:to>
      <xdr:col>17</xdr:col>
      <xdr:colOff>432433</xdr:colOff>
      <xdr:row>14</xdr:row>
      <xdr:rowOff>144522</xdr:rowOff>
    </xdr:to>
    <xdr:sp macro="" textlink="">
      <xdr:nvSpPr>
        <xdr:cNvPr id="27" name="Rectangle: Rounded Corners 26">
          <a:hlinkClick xmlns:r="http://schemas.openxmlformats.org/officeDocument/2006/relationships" r:id="rId10"/>
          <a:extLst>
            <a:ext uri="{FF2B5EF4-FFF2-40B4-BE49-F238E27FC236}">
              <a16:creationId xmlns:a16="http://schemas.microsoft.com/office/drawing/2014/main" id="{00000000-0008-0000-0200-00001B000000}"/>
            </a:ext>
          </a:extLst>
        </xdr:cNvPr>
        <xdr:cNvSpPr/>
      </xdr:nvSpPr>
      <xdr:spPr>
        <a:xfrm>
          <a:off x="8642983" y="2102862"/>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Water System </a:t>
          </a:r>
        </a:p>
      </xdr:txBody>
    </xdr:sp>
    <xdr:clientData/>
  </xdr:twoCellAnchor>
  <xdr:twoCellAnchor>
    <xdr:from>
      <xdr:col>9</xdr:col>
      <xdr:colOff>3293</xdr:colOff>
      <xdr:row>8</xdr:row>
      <xdr:rowOff>56282</xdr:rowOff>
    </xdr:from>
    <xdr:to>
      <xdr:col>12</xdr:col>
      <xdr:colOff>79493</xdr:colOff>
      <xdr:row>10</xdr:row>
      <xdr:rowOff>132482</xdr:rowOff>
    </xdr:to>
    <xdr:sp macro="" textlink="">
      <xdr:nvSpPr>
        <xdr:cNvPr id="6" name="Rectangle: Rounded Corners 5">
          <a:hlinkClick xmlns:r="http://schemas.openxmlformats.org/officeDocument/2006/relationships" r:id="rId11"/>
          <a:extLst>
            <a:ext uri="{FF2B5EF4-FFF2-40B4-BE49-F238E27FC236}">
              <a16:creationId xmlns:a16="http://schemas.microsoft.com/office/drawing/2014/main" id="{00000000-0008-0000-0200-000006000000}"/>
            </a:ext>
          </a:extLst>
        </xdr:cNvPr>
        <xdr:cNvSpPr/>
      </xdr:nvSpPr>
      <xdr:spPr>
        <a:xfrm>
          <a:off x="5489693" y="1580282"/>
          <a:ext cx="1905000" cy="457200"/>
        </a:xfrm>
        <a:prstGeom prst="roundRect">
          <a:avLst/>
        </a:prstGeom>
        <a:solidFill>
          <a:schemeClr val="accent4">
            <a:lumMod val="20000"/>
            <a:lumOff val="80000"/>
          </a:schemeClr>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tx1"/>
              </a:solidFill>
              <a:latin typeface="+mn-lt"/>
              <a:cs typeface="Arial" panose="020B0604020202020204" pitchFamily="34" charset="0"/>
            </a:rPr>
            <a:t>Documents that will be Reviewed at Inspection</a:t>
          </a:r>
        </a:p>
      </xdr:txBody>
    </xdr:sp>
    <xdr:clientData/>
  </xdr:twoCellAnchor>
  <xdr:twoCellAnchor>
    <xdr:from>
      <xdr:col>3</xdr:col>
      <xdr:colOff>231712</xdr:colOff>
      <xdr:row>15</xdr:row>
      <xdr:rowOff>53696</xdr:rowOff>
    </xdr:from>
    <xdr:to>
      <xdr:col>6</xdr:col>
      <xdr:colOff>288862</xdr:colOff>
      <xdr:row>17</xdr:row>
      <xdr:rowOff>38456</xdr:rowOff>
    </xdr:to>
    <xdr:sp macro="" textlink="">
      <xdr:nvSpPr>
        <xdr:cNvPr id="3" name="Rectangle: Rounded Corners 2">
          <a:hlinkClick xmlns:r="http://schemas.openxmlformats.org/officeDocument/2006/relationships" r:id="rId12"/>
          <a:extLst>
            <a:ext uri="{FF2B5EF4-FFF2-40B4-BE49-F238E27FC236}">
              <a16:creationId xmlns:a16="http://schemas.microsoft.com/office/drawing/2014/main" id="{00000000-0008-0000-0200-000003000000}"/>
            </a:ext>
          </a:extLst>
        </xdr:cNvPr>
        <xdr:cNvSpPr/>
      </xdr:nvSpPr>
      <xdr:spPr>
        <a:xfrm>
          <a:off x="2003362" y="2568296"/>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Fire Station Info</a:t>
          </a:r>
        </a:p>
        <a:p>
          <a:pPr algn="ctr"/>
          <a:endParaRPr lang="en-US" sz="1000" b="1" i="0" u="none">
            <a:solidFill>
              <a:schemeClr val="bg1"/>
            </a:solidFill>
          </a:endParaRPr>
        </a:p>
      </xdr:txBody>
    </xdr:sp>
    <xdr:clientData/>
  </xdr:twoCellAnchor>
  <xdr:twoCellAnchor>
    <xdr:from>
      <xdr:col>12</xdr:col>
      <xdr:colOff>491322</xdr:colOff>
      <xdr:row>8</xdr:row>
      <xdr:rowOff>63902</xdr:rowOff>
    </xdr:from>
    <xdr:to>
      <xdr:col>15</xdr:col>
      <xdr:colOff>567522</xdr:colOff>
      <xdr:row>10</xdr:row>
      <xdr:rowOff>140102</xdr:rowOff>
    </xdr:to>
    <xdr:sp macro="" textlink="">
      <xdr:nvSpPr>
        <xdr:cNvPr id="20" name="Rectangle: Rounded Corners 19">
          <a:hlinkClick xmlns:r="http://schemas.openxmlformats.org/officeDocument/2006/relationships" r:id="rId13"/>
          <a:extLst>
            <a:ext uri="{FF2B5EF4-FFF2-40B4-BE49-F238E27FC236}">
              <a16:creationId xmlns:a16="http://schemas.microsoft.com/office/drawing/2014/main" id="{00000000-0008-0000-0200-000014000000}"/>
            </a:ext>
          </a:extLst>
        </xdr:cNvPr>
        <xdr:cNvSpPr/>
      </xdr:nvSpPr>
      <xdr:spPr>
        <a:xfrm>
          <a:off x="7623642" y="1610762"/>
          <a:ext cx="1859280" cy="457200"/>
        </a:xfrm>
        <a:prstGeom prst="roundRect">
          <a:avLst/>
        </a:prstGeom>
        <a:solidFill>
          <a:schemeClr val="accent4">
            <a:lumMod val="20000"/>
            <a:lumOff val="80000"/>
          </a:schemeClr>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a:solidFill>
                <a:schemeClr val="tx1"/>
              </a:solidFill>
              <a:latin typeface="+mn-lt"/>
              <a:cs typeface="Arial" panose="020B0604020202020204" pitchFamily="34" charset="0"/>
            </a:rPr>
            <a:t>Task List</a:t>
          </a:r>
        </a:p>
      </xdr:txBody>
    </xdr:sp>
    <xdr:clientData/>
  </xdr:twoCellAnchor>
  <xdr:twoCellAnchor>
    <xdr:from>
      <xdr:col>5</xdr:col>
      <xdr:colOff>79145</xdr:colOff>
      <xdr:row>8</xdr:row>
      <xdr:rowOff>63902</xdr:rowOff>
    </xdr:from>
    <xdr:to>
      <xdr:col>8</xdr:col>
      <xdr:colOff>147725</xdr:colOff>
      <xdr:row>10</xdr:row>
      <xdr:rowOff>140102</xdr:rowOff>
    </xdr:to>
    <xdr:sp macro="" textlink="">
      <xdr:nvSpPr>
        <xdr:cNvPr id="2368" name="Rectangle: Rounded Corners 2367">
          <a:hlinkClick xmlns:r="http://schemas.openxmlformats.org/officeDocument/2006/relationships" r:id="rId14"/>
          <a:extLst>
            <a:ext uri="{FF2B5EF4-FFF2-40B4-BE49-F238E27FC236}">
              <a16:creationId xmlns:a16="http://schemas.microsoft.com/office/drawing/2014/main" id="{00000000-0008-0000-0200-000040090000}"/>
            </a:ext>
          </a:extLst>
        </xdr:cNvPr>
        <xdr:cNvSpPr/>
      </xdr:nvSpPr>
      <xdr:spPr>
        <a:xfrm>
          <a:off x="3050945" y="1610762"/>
          <a:ext cx="1851660" cy="457200"/>
        </a:xfrm>
        <a:prstGeom prst="roundRect">
          <a:avLst/>
        </a:prstGeom>
        <a:solidFill>
          <a:srgbClr val="00B050"/>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a:solidFill>
                <a:schemeClr val="tx1"/>
              </a:solidFill>
              <a:latin typeface="+mn-lt"/>
              <a:cs typeface="Arial" panose="020B0604020202020204" pitchFamily="34" charset="0"/>
            </a:rPr>
            <a:t>Start Here</a:t>
          </a:r>
        </a:p>
      </xdr:txBody>
    </xdr:sp>
    <xdr:clientData/>
  </xdr:twoCellAnchor>
  <xdr:twoCellAnchor>
    <xdr:from>
      <xdr:col>10</xdr:col>
      <xdr:colOff>524276</xdr:colOff>
      <xdr:row>12</xdr:row>
      <xdr:rowOff>159762</xdr:rowOff>
    </xdr:from>
    <xdr:to>
      <xdr:col>13</xdr:col>
      <xdr:colOff>581426</xdr:colOff>
      <xdr:row>14</xdr:row>
      <xdr:rowOff>144522</xdr:rowOff>
    </xdr:to>
    <xdr:sp macro="" textlink="">
      <xdr:nvSpPr>
        <xdr:cNvPr id="30" name="Rectangle: Rounded Corners 29">
          <a:hlinkClick xmlns:r="http://schemas.openxmlformats.org/officeDocument/2006/relationships" r:id="rId15"/>
          <a:extLst>
            <a:ext uri="{FF2B5EF4-FFF2-40B4-BE49-F238E27FC236}">
              <a16:creationId xmlns:a16="http://schemas.microsoft.com/office/drawing/2014/main" id="{00000000-0008-0000-0200-00001E000000}"/>
            </a:ext>
          </a:extLst>
        </xdr:cNvPr>
        <xdr:cNvSpPr/>
      </xdr:nvSpPr>
      <xdr:spPr>
        <a:xfrm>
          <a:off x="6429776" y="2102862"/>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Automatic Aid Worksheets</a:t>
          </a:r>
        </a:p>
      </xdr:txBody>
    </xdr:sp>
    <xdr:clientData/>
  </xdr:twoCellAnchor>
  <xdr:twoCellAnchor>
    <xdr:from>
      <xdr:col>10</xdr:col>
      <xdr:colOff>524276</xdr:colOff>
      <xdr:row>15</xdr:row>
      <xdr:rowOff>53696</xdr:rowOff>
    </xdr:from>
    <xdr:to>
      <xdr:col>13</xdr:col>
      <xdr:colOff>581426</xdr:colOff>
      <xdr:row>17</xdr:row>
      <xdr:rowOff>38456</xdr:rowOff>
    </xdr:to>
    <xdr:sp macro="" textlink="">
      <xdr:nvSpPr>
        <xdr:cNvPr id="60928" name="Rectangle: Rounded Corners 60927">
          <a:hlinkClick xmlns:r="http://schemas.openxmlformats.org/officeDocument/2006/relationships" r:id="rId16"/>
          <a:extLst>
            <a:ext uri="{FF2B5EF4-FFF2-40B4-BE49-F238E27FC236}">
              <a16:creationId xmlns:a16="http://schemas.microsoft.com/office/drawing/2014/main" id="{00000000-0008-0000-0200-000000EE0000}"/>
            </a:ext>
          </a:extLst>
        </xdr:cNvPr>
        <xdr:cNvSpPr/>
      </xdr:nvSpPr>
      <xdr:spPr>
        <a:xfrm>
          <a:off x="6429776" y="2568296"/>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Apparatus</a:t>
          </a:r>
          <a:r>
            <a:rPr lang="en-US" sz="1000" b="1" i="0" u="none" baseline="0">
              <a:solidFill>
                <a:schemeClr val="bg1"/>
              </a:solidFill>
            </a:rPr>
            <a:t> Sheets</a:t>
          </a:r>
          <a:endParaRPr lang="en-US" sz="1000" b="1" i="0" u="none">
            <a:solidFill>
              <a:schemeClr val="bg1"/>
            </a:solidFill>
          </a:endParaRPr>
        </a:p>
      </xdr:txBody>
    </xdr:sp>
    <xdr:clientData/>
  </xdr:twoCellAnchor>
  <xdr:twoCellAnchor>
    <xdr:from>
      <xdr:col>10</xdr:col>
      <xdr:colOff>524276</xdr:colOff>
      <xdr:row>17</xdr:row>
      <xdr:rowOff>138130</xdr:rowOff>
    </xdr:from>
    <xdr:to>
      <xdr:col>13</xdr:col>
      <xdr:colOff>581426</xdr:colOff>
      <xdr:row>19</xdr:row>
      <xdr:rowOff>122890</xdr:rowOff>
    </xdr:to>
    <xdr:sp macro="" textlink="">
      <xdr:nvSpPr>
        <xdr:cNvPr id="60929" name="Rectangle: Rounded Corners 60928">
          <a:hlinkClick xmlns:r="http://schemas.openxmlformats.org/officeDocument/2006/relationships" r:id="rId17"/>
          <a:extLst>
            <a:ext uri="{FF2B5EF4-FFF2-40B4-BE49-F238E27FC236}">
              <a16:creationId xmlns:a16="http://schemas.microsoft.com/office/drawing/2014/main" id="{00000000-0008-0000-0200-000001EE0000}"/>
            </a:ext>
          </a:extLst>
        </xdr:cNvPr>
        <xdr:cNvSpPr/>
      </xdr:nvSpPr>
      <xdr:spPr>
        <a:xfrm>
          <a:off x="6429776" y="3033730"/>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Training Sheets</a:t>
          </a:r>
        </a:p>
      </xdr:txBody>
    </xdr:sp>
    <xdr:clientData/>
  </xdr:twoCellAnchor>
  <xdr:twoCellAnchor>
    <xdr:from>
      <xdr:col>10</xdr:col>
      <xdr:colOff>524276</xdr:colOff>
      <xdr:row>20</xdr:row>
      <xdr:rowOff>45165</xdr:rowOff>
    </xdr:from>
    <xdr:to>
      <xdr:col>13</xdr:col>
      <xdr:colOff>581426</xdr:colOff>
      <xdr:row>22</xdr:row>
      <xdr:rowOff>29925</xdr:rowOff>
    </xdr:to>
    <xdr:sp macro="" textlink="">
      <xdr:nvSpPr>
        <xdr:cNvPr id="60932" name="Rectangle: Rounded Corners 60931">
          <a:hlinkClick xmlns:r="http://schemas.openxmlformats.org/officeDocument/2006/relationships" r:id="rId18"/>
          <a:extLst>
            <a:ext uri="{FF2B5EF4-FFF2-40B4-BE49-F238E27FC236}">
              <a16:creationId xmlns:a16="http://schemas.microsoft.com/office/drawing/2014/main" id="{00000000-0008-0000-0200-000004EE0000}"/>
            </a:ext>
          </a:extLst>
        </xdr:cNvPr>
        <xdr:cNvSpPr/>
      </xdr:nvSpPr>
      <xdr:spPr>
        <a:xfrm>
          <a:off x="6429776" y="3512265"/>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Community Risk</a:t>
          </a:r>
          <a:r>
            <a:rPr lang="en-US" sz="1000" b="1" i="0" u="none" baseline="0">
              <a:solidFill>
                <a:schemeClr val="bg1"/>
              </a:solidFill>
            </a:rPr>
            <a:t> Reduction</a:t>
          </a:r>
          <a:endParaRPr lang="en-US" sz="1000" b="1" i="0" u="none">
            <a:solidFill>
              <a:schemeClr val="bg1"/>
            </a:solidFill>
          </a:endParaRPr>
        </a:p>
      </xdr:txBody>
    </xdr:sp>
    <xdr:clientData/>
  </xdr:twoCellAnchor>
  <xdr:twoCellAnchor>
    <xdr:from>
      <xdr:col>14</xdr:col>
      <xdr:colOff>375283</xdr:colOff>
      <xdr:row>20</xdr:row>
      <xdr:rowOff>45165</xdr:rowOff>
    </xdr:from>
    <xdr:to>
      <xdr:col>17</xdr:col>
      <xdr:colOff>432433</xdr:colOff>
      <xdr:row>22</xdr:row>
      <xdr:rowOff>29925</xdr:rowOff>
    </xdr:to>
    <xdr:sp macro="" textlink="">
      <xdr:nvSpPr>
        <xdr:cNvPr id="60934" name="Rectangle: Rounded Corners 60933">
          <a:hlinkClick xmlns:r="http://schemas.openxmlformats.org/officeDocument/2006/relationships" r:id="rId19"/>
          <a:extLst>
            <a:ext uri="{FF2B5EF4-FFF2-40B4-BE49-F238E27FC236}">
              <a16:creationId xmlns:a16="http://schemas.microsoft.com/office/drawing/2014/main" id="{00000000-0008-0000-0200-000006EE0000}"/>
            </a:ext>
          </a:extLst>
        </xdr:cNvPr>
        <xdr:cNvSpPr/>
      </xdr:nvSpPr>
      <xdr:spPr>
        <a:xfrm>
          <a:off x="8642983" y="3512265"/>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Deployment Performance</a:t>
          </a:r>
        </a:p>
      </xdr:txBody>
    </xdr:sp>
    <xdr:clientData/>
  </xdr:twoCellAnchor>
  <xdr:twoCellAnchor>
    <xdr:from>
      <xdr:col>14</xdr:col>
      <xdr:colOff>375283</xdr:colOff>
      <xdr:row>22</xdr:row>
      <xdr:rowOff>145071</xdr:rowOff>
    </xdr:from>
    <xdr:to>
      <xdr:col>17</xdr:col>
      <xdr:colOff>432433</xdr:colOff>
      <xdr:row>24</xdr:row>
      <xdr:rowOff>129831</xdr:rowOff>
    </xdr:to>
    <xdr:sp macro="" textlink="">
      <xdr:nvSpPr>
        <xdr:cNvPr id="60935" name="Rectangle: Rounded Corners 60934">
          <a:hlinkClick xmlns:r="http://schemas.openxmlformats.org/officeDocument/2006/relationships" r:id="rId20"/>
          <a:extLst>
            <a:ext uri="{FF2B5EF4-FFF2-40B4-BE49-F238E27FC236}">
              <a16:creationId xmlns:a16="http://schemas.microsoft.com/office/drawing/2014/main" id="{00000000-0008-0000-0200-000007EE0000}"/>
            </a:ext>
          </a:extLst>
        </xdr:cNvPr>
        <xdr:cNvSpPr/>
      </xdr:nvSpPr>
      <xdr:spPr>
        <a:xfrm>
          <a:off x="8642983" y="3993171"/>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Equipment</a:t>
          </a:r>
          <a:r>
            <a:rPr lang="en-US" sz="1000" b="1" i="0" u="none" baseline="0">
              <a:solidFill>
                <a:schemeClr val="bg1"/>
              </a:solidFill>
            </a:rPr>
            <a:t> List for Maximum Credit</a:t>
          </a:r>
          <a:endParaRPr lang="en-US" sz="1000" b="1" i="0" u="none">
            <a:solidFill>
              <a:schemeClr val="bg1"/>
            </a:solidFill>
          </a:endParaRPr>
        </a:p>
      </xdr:txBody>
    </xdr:sp>
    <xdr:clientData/>
  </xdr:twoCellAnchor>
  <xdr:twoCellAnchor>
    <xdr:from>
      <xdr:col>14</xdr:col>
      <xdr:colOff>375283</xdr:colOff>
      <xdr:row>15</xdr:row>
      <xdr:rowOff>53696</xdr:rowOff>
    </xdr:from>
    <xdr:to>
      <xdr:col>17</xdr:col>
      <xdr:colOff>432433</xdr:colOff>
      <xdr:row>17</xdr:row>
      <xdr:rowOff>38456</xdr:rowOff>
    </xdr:to>
    <xdr:sp macro="" textlink="">
      <xdr:nvSpPr>
        <xdr:cNvPr id="60939" name="Rectangle: Rounded Corners 60938">
          <a:hlinkClick xmlns:r="http://schemas.openxmlformats.org/officeDocument/2006/relationships" r:id="rId21"/>
          <a:extLst>
            <a:ext uri="{FF2B5EF4-FFF2-40B4-BE49-F238E27FC236}">
              <a16:creationId xmlns:a16="http://schemas.microsoft.com/office/drawing/2014/main" id="{00000000-0008-0000-0200-00000BEE0000}"/>
            </a:ext>
          </a:extLst>
        </xdr:cNvPr>
        <xdr:cNvSpPr/>
      </xdr:nvSpPr>
      <xdr:spPr>
        <a:xfrm>
          <a:off x="8642983" y="2568296"/>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Static Water</a:t>
          </a:r>
          <a:r>
            <a:rPr lang="en-US" sz="1000" b="1" i="0" u="none" baseline="0">
              <a:solidFill>
                <a:schemeClr val="bg1"/>
              </a:solidFill>
            </a:rPr>
            <a:t> Point Worksheet</a:t>
          </a:r>
        </a:p>
      </xdr:txBody>
    </xdr:sp>
    <xdr:clientData/>
  </xdr:twoCellAnchor>
  <xdr:twoCellAnchor>
    <xdr:from>
      <xdr:col>7</xdr:col>
      <xdr:colOff>82719</xdr:colOff>
      <xdr:row>12</xdr:row>
      <xdr:rowOff>159762</xdr:rowOff>
    </xdr:from>
    <xdr:to>
      <xdr:col>10</xdr:col>
      <xdr:colOff>139869</xdr:colOff>
      <xdr:row>14</xdr:row>
      <xdr:rowOff>144522</xdr:rowOff>
    </xdr:to>
    <xdr:sp macro="" textlink="">
      <xdr:nvSpPr>
        <xdr:cNvPr id="60940" name="Rectangle: Rounded Corners 60939">
          <a:hlinkClick xmlns:r="http://schemas.openxmlformats.org/officeDocument/2006/relationships" r:id="rId22"/>
          <a:extLst>
            <a:ext uri="{FF2B5EF4-FFF2-40B4-BE49-F238E27FC236}">
              <a16:creationId xmlns:a16="http://schemas.microsoft.com/office/drawing/2014/main" id="{00000000-0008-0000-0200-00000CEE0000}"/>
            </a:ext>
          </a:extLst>
        </xdr:cNvPr>
        <xdr:cNvSpPr/>
      </xdr:nvSpPr>
      <xdr:spPr>
        <a:xfrm>
          <a:off x="4216569" y="2102862"/>
          <a:ext cx="1828800" cy="365760"/>
        </a:xfrm>
        <a:prstGeom prst="roundRect">
          <a:avLst/>
        </a:prstGeom>
        <a:solidFill>
          <a:srgbClr val="C00000"/>
        </a:solid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u="none">
              <a:solidFill>
                <a:schemeClr val="bg1"/>
              </a:solidFill>
            </a:rPr>
            <a:t>Governmental Information</a:t>
          </a:r>
        </a:p>
      </xdr:txBody>
    </xdr:sp>
    <xdr:clientData/>
  </xdr:twoCellAnchor>
  <xdr:twoCellAnchor editAs="oneCell">
    <xdr:from>
      <xdr:col>9</xdr:col>
      <xdr:colOff>3812</xdr:colOff>
      <xdr:row>2</xdr:row>
      <xdr:rowOff>9527</xdr:rowOff>
    </xdr:from>
    <xdr:to>
      <xdr:col>12</xdr:col>
      <xdr:colOff>42214</xdr:colOff>
      <xdr:row>4</xdr:row>
      <xdr:rowOff>156211</xdr:rowOff>
    </xdr:to>
    <xdr:pic>
      <xdr:nvPicPr>
        <xdr:cNvPr id="60953" name="Picture 60952">
          <a:extLst>
            <a:ext uri="{FF2B5EF4-FFF2-40B4-BE49-F238E27FC236}">
              <a16:creationId xmlns:a16="http://schemas.microsoft.com/office/drawing/2014/main" id="{00000000-0008-0000-0200-000019EE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353052" y="390527"/>
          <a:ext cx="1821482" cy="529589"/>
        </a:xfrm>
        <a:prstGeom prst="rect">
          <a:avLst/>
        </a:prstGeom>
        <a:ln w="19050">
          <a:solidFill>
            <a:srgbClr val="C00000"/>
          </a:solidFill>
        </a:ln>
      </xdr:spPr>
    </xdr:pic>
    <xdr:clientData/>
  </xdr:twoCellAnchor>
  <xdr:twoCellAnchor>
    <xdr:from>
      <xdr:col>14</xdr:col>
      <xdr:colOff>375283</xdr:colOff>
      <xdr:row>17</xdr:row>
      <xdr:rowOff>138130</xdr:rowOff>
    </xdr:from>
    <xdr:to>
      <xdr:col>17</xdr:col>
      <xdr:colOff>432433</xdr:colOff>
      <xdr:row>19</xdr:row>
      <xdr:rowOff>122890</xdr:rowOff>
    </xdr:to>
    <xdr:sp macro="" textlink="">
      <xdr:nvSpPr>
        <xdr:cNvPr id="9" name="Rectangle: Rounded Corners 8">
          <a:hlinkClick xmlns:r="http://schemas.openxmlformats.org/officeDocument/2006/relationships" r:id="rId24"/>
          <a:extLst>
            <a:ext uri="{FF2B5EF4-FFF2-40B4-BE49-F238E27FC236}">
              <a16:creationId xmlns:a16="http://schemas.microsoft.com/office/drawing/2014/main" id="{00000000-0008-0000-0200-000009000000}"/>
            </a:ext>
          </a:extLst>
        </xdr:cNvPr>
        <xdr:cNvSpPr/>
      </xdr:nvSpPr>
      <xdr:spPr>
        <a:xfrm>
          <a:off x="8642983" y="3033730"/>
          <a:ext cx="1828800" cy="365760"/>
        </a:xfrm>
        <a:prstGeom prst="roundRect">
          <a:avLst/>
        </a:prstGeom>
        <a:solidFill>
          <a:srgbClr val="C00000"/>
        </a:solidFill>
        <a:ln w="222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a:solidFill>
                <a:schemeClr val="bg1"/>
              </a:solidFill>
            </a:rPr>
            <a:t>Alternate</a:t>
          </a:r>
          <a:r>
            <a:rPr lang="en-US" sz="1100" b="1" i="0" u="none" baseline="0">
              <a:solidFill>
                <a:schemeClr val="bg1"/>
              </a:solidFill>
            </a:rPr>
            <a:t> Water Supply</a:t>
          </a:r>
          <a:endParaRPr lang="en-US" sz="1100" b="1" i="0" u="none">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P5">
      <xdr:nvSpPr>
        <xdr:cNvPr id="3" name="Rectangle 2">
          <a:extLst>
            <a:ext uri="{FF2B5EF4-FFF2-40B4-BE49-F238E27FC236}">
              <a16:creationId xmlns:a16="http://schemas.microsoft.com/office/drawing/2014/main" id="{00000000-0008-0000-20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12567973-A4C3-4E1F-ADA6-4D28A0C8739B}"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21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1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21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21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21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137815</xdr:rowOff>
    </xdr:to>
    <xdr:grpSp>
      <xdr:nvGrpSpPr>
        <xdr:cNvPr id="8" name="Group 7">
          <a:extLst>
            <a:ext uri="{FF2B5EF4-FFF2-40B4-BE49-F238E27FC236}">
              <a16:creationId xmlns:a16="http://schemas.microsoft.com/office/drawing/2014/main" id="{00000000-0008-0000-2100-000008000000}"/>
            </a:ext>
          </a:extLst>
        </xdr:cNvPr>
        <xdr:cNvGrpSpPr/>
      </xdr:nvGrpSpPr>
      <xdr:grpSpPr>
        <a:xfrm>
          <a:off x="10306050" y="790575"/>
          <a:ext cx="914793" cy="528340"/>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21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21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P5">
      <xdr:nvSpPr>
        <xdr:cNvPr id="11" name="Rectangle 10">
          <a:extLst>
            <a:ext uri="{FF2B5EF4-FFF2-40B4-BE49-F238E27FC236}">
              <a16:creationId xmlns:a16="http://schemas.microsoft.com/office/drawing/2014/main" id="{00000000-0008-0000-21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E9C0C711-A44C-4708-A88A-697010AC6161}"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72</xdr:col>
      <xdr:colOff>63948</xdr:colOff>
      <xdr:row>1</xdr:row>
      <xdr:rowOff>138135</xdr:rowOff>
    </xdr:from>
    <xdr:to>
      <xdr:col>74</xdr:col>
      <xdr:colOff>369141</xdr:colOff>
      <xdr:row>5</xdr:row>
      <xdr:rowOff>35377</xdr:rowOff>
    </xdr:to>
    <xdr:grpSp>
      <xdr:nvGrpSpPr>
        <xdr:cNvPr id="2" name="Group 1">
          <a:extLst>
            <a:ext uri="{FF2B5EF4-FFF2-40B4-BE49-F238E27FC236}">
              <a16:creationId xmlns:a16="http://schemas.microsoft.com/office/drawing/2014/main" id="{00000000-0008-0000-2200-000002000000}"/>
            </a:ext>
          </a:extLst>
        </xdr:cNvPr>
        <xdr:cNvGrpSpPr/>
      </xdr:nvGrpSpPr>
      <xdr:grpSpPr>
        <a:xfrm>
          <a:off x="9607998" y="195285"/>
          <a:ext cx="914793" cy="525892"/>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2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22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22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22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22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22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22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22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1663B8-CD93-451A-A82E-0A661B786BF3}"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22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99E75C-1A72-41CB-94F3-CF1A4548CA5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22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22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7DE9C1B-DDBD-4466-AB76-AD69A59DF238}"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22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38C8C44-CD4A-4187-BD3F-DDCF322A9F3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22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C2118D-DDEB-417B-87B9-C73D4653A12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22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6DEF7-002A-4066-8761-A284580A4DA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22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F16F0C0-2A74-4F5A-81E5-410B5A0D60D8}"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22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D0F02D7-D805-49FF-81A1-10E483E1DB0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22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6A2CD1-A98D-4C37-9D20-2C7C23FC214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22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2DADCA3-56F7-46A2-8A03-91777C7B2E88}"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22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2221215-1A25-4C13-A3B4-DB3F02DEC25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S5">
      <xdr:nvSpPr>
        <xdr:cNvPr id="3" name="Rectangle 2">
          <a:extLst>
            <a:ext uri="{FF2B5EF4-FFF2-40B4-BE49-F238E27FC236}">
              <a16:creationId xmlns:a16="http://schemas.microsoft.com/office/drawing/2014/main" id="{00000000-0008-0000-23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0DF4281A-4C23-4EEF-A50C-186BFB8FBF8D}"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24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4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24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24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24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140536</xdr:rowOff>
    </xdr:to>
    <xdr:grpSp>
      <xdr:nvGrpSpPr>
        <xdr:cNvPr id="8" name="Group 7">
          <a:extLst>
            <a:ext uri="{FF2B5EF4-FFF2-40B4-BE49-F238E27FC236}">
              <a16:creationId xmlns:a16="http://schemas.microsoft.com/office/drawing/2014/main" id="{00000000-0008-0000-2400-000008000000}"/>
            </a:ext>
          </a:extLst>
        </xdr:cNvPr>
        <xdr:cNvGrpSpPr/>
      </xdr:nvGrpSpPr>
      <xdr:grpSpPr>
        <a:xfrm>
          <a:off x="10306050" y="790575"/>
          <a:ext cx="914793" cy="531061"/>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24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24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S5">
      <xdr:nvSpPr>
        <xdr:cNvPr id="11" name="Rectangle 10">
          <a:extLst>
            <a:ext uri="{FF2B5EF4-FFF2-40B4-BE49-F238E27FC236}">
              <a16:creationId xmlns:a16="http://schemas.microsoft.com/office/drawing/2014/main" id="{00000000-0008-0000-24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9D19686D-70FA-426E-AF8E-B6D0803475A6}"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72</xdr:col>
      <xdr:colOff>62587</xdr:colOff>
      <xdr:row>1</xdr:row>
      <xdr:rowOff>136774</xdr:rowOff>
    </xdr:from>
    <xdr:to>
      <xdr:col>74</xdr:col>
      <xdr:colOff>367780</xdr:colOff>
      <xdr:row>5</xdr:row>
      <xdr:rowOff>35377</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9606637" y="193924"/>
          <a:ext cx="914793" cy="527253"/>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5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25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25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25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25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25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25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1C3A7-B945-43F9-BF9E-55C340FF79E7}"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25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8B11FA-38DB-4FF9-95D5-0F0CBA8FBEA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25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25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2C0D21D-BF67-4B9F-BE5E-1C562449AB62}"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E566BF-9174-4977-8CA7-CCD6279FECA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B2E292D-10BB-42DF-A847-0C91509FC92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AD1F42-6EA7-4EFC-88FF-468E3EA6206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7F77F5-BE2C-4977-8CD1-50BD4198711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FF0B6E-A1E4-4E07-B1F8-85659848DBC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AADB34-C924-4C16-BB01-510CDE6DCFA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C2E784-C23B-47C6-B31B-57D32AEEDC1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E5C667-4702-4B21-967C-86E4D228938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V5">
      <xdr:nvSpPr>
        <xdr:cNvPr id="3" name="Rectangle 2">
          <a:extLst>
            <a:ext uri="{FF2B5EF4-FFF2-40B4-BE49-F238E27FC236}">
              <a16:creationId xmlns:a16="http://schemas.microsoft.com/office/drawing/2014/main" id="{00000000-0008-0000-26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F0B9D46A-82FF-43B7-8B2B-39C0BE79354C}"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27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7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27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27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27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139175</xdr:rowOff>
    </xdr:to>
    <xdr:grpSp>
      <xdr:nvGrpSpPr>
        <xdr:cNvPr id="8" name="Group 7">
          <a:extLst>
            <a:ext uri="{FF2B5EF4-FFF2-40B4-BE49-F238E27FC236}">
              <a16:creationId xmlns:a16="http://schemas.microsoft.com/office/drawing/2014/main" id="{00000000-0008-0000-2700-000008000000}"/>
            </a:ext>
          </a:extLst>
        </xdr:cNvPr>
        <xdr:cNvGrpSpPr/>
      </xdr:nvGrpSpPr>
      <xdr:grpSpPr>
        <a:xfrm>
          <a:off x="10306050" y="790575"/>
          <a:ext cx="914793" cy="529700"/>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27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27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V5">
      <xdr:nvSpPr>
        <xdr:cNvPr id="11" name="Rectangle 10">
          <a:extLst>
            <a:ext uri="{FF2B5EF4-FFF2-40B4-BE49-F238E27FC236}">
              <a16:creationId xmlns:a16="http://schemas.microsoft.com/office/drawing/2014/main" id="{00000000-0008-0000-27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E7B62471-9FDD-4EA4-AD0A-EF9FC585C4B0}"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72</xdr:col>
      <xdr:colOff>61226</xdr:colOff>
      <xdr:row>1</xdr:row>
      <xdr:rowOff>139495</xdr:rowOff>
    </xdr:from>
    <xdr:to>
      <xdr:col>74</xdr:col>
      <xdr:colOff>366419</xdr:colOff>
      <xdr:row>5</xdr:row>
      <xdr:rowOff>35377</xdr:rowOff>
    </xdr:to>
    <xdr:grpSp>
      <xdr:nvGrpSpPr>
        <xdr:cNvPr id="2" name="Group 1">
          <a:extLst>
            <a:ext uri="{FF2B5EF4-FFF2-40B4-BE49-F238E27FC236}">
              <a16:creationId xmlns:a16="http://schemas.microsoft.com/office/drawing/2014/main" id="{00000000-0008-0000-2800-000002000000}"/>
            </a:ext>
          </a:extLst>
        </xdr:cNvPr>
        <xdr:cNvGrpSpPr/>
      </xdr:nvGrpSpPr>
      <xdr:grpSpPr>
        <a:xfrm>
          <a:off x="9605276" y="196645"/>
          <a:ext cx="914793" cy="524532"/>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8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28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28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28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28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28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28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28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1B0CB3-606D-4918-B214-89A356D34EBD}"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28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1286A4C-B994-47BA-9395-EABF25576EAB}"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28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28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6D1AA3D-0AE5-4160-A3BE-2AB60771B7DD}"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28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BB622C-50BF-4271-BE02-8C47EFE1BCB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28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657D0CB-BB96-426C-8F9D-521880C632D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28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E48099-290C-4FF8-99E1-CA011D3EF0E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28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A9C7AE4-BE78-497B-8B83-6179104BE32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28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5494B5-A97D-41DE-837E-29160635856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28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84B285E-E329-4DE2-932E-FC590D15FB3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28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F7051F-C196-4A06-9C8B-FA5DA8C5DC88}"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28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377ABFE-5D51-4F77-AF9C-402B86CA9FC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G5">
      <xdr:nvSpPr>
        <xdr:cNvPr id="3" name="Rectangle 2">
          <a:extLst>
            <a:ext uri="{FF2B5EF4-FFF2-40B4-BE49-F238E27FC236}">
              <a16:creationId xmlns:a16="http://schemas.microsoft.com/office/drawing/2014/main" id="{00000000-0008-0000-29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5F00375C-C6C2-4FF8-B5B9-3DFAE7A1765B}"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85725</xdr:colOff>
      <xdr:row>0</xdr:row>
      <xdr:rowOff>190500</xdr:rowOff>
    </xdr:from>
    <xdr:to>
      <xdr:col>28</xdr:col>
      <xdr:colOff>0</xdr:colOff>
      <xdr:row>5</xdr:row>
      <xdr:rowOff>72390</xdr:rowOff>
    </xdr:to>
    <xdr:pic>
      <xdr:nvPicPr>
        <xdr:cNvPr id="36960" name="Picture 2">
          <a:extLst>
            <a:ext uri="{FF2B5EF4-FFF2-40B4-BE49-F238E27FC236}">
              <a16:creationId xmlns:a16="http://schemas.microsoft.com/office/drawing/2014/main" id="{00000000-0008-0000-0300-000060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190500"/>
          <a:ext cx="2990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76200</xdr:colOff>
      <xdr:row>105</xdr:row>
      <xdr:rowOff>106680</xdr:rowOff>
    </xdr:from>
    <xdr:to>
      <xdr:col>25</xdr:col>
      <xdr:colOff>95250</xdr:colOff>
      <xdr:row>107</xdr:row>
      <xdr:rowOff>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3648075" y="5821680"/>
          <a:ext cx="1828800" cy="274320"/>
        </a:xfrm>
        <a:prstGeom prst="roundRect">
          <a:avLst/>
        </a:prstGeom>
        <a:solidFill>
          <a:srgbClr val="C00000"/>
        </a:solidFill>
        <a:ln w="222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1" u="none">
              <a:solidFill>
                <a:schemeClr val="bg1"/>
              </a:solidFill>
            </a:rPr>
            <a:t>Next</a:t>
          </a:r>
        </a:p>
      </xdr:txBody>
    </xdr:sp>
    <xdr:clientData/>
  </xdr:twoCellAnchor>
  <xdr:twoCellAnchor>
    <xdr:from>
      <xdr:col>7</xdr:col>
      <xdr:colOff>161925</xdr:colOff>
      <xdr:row>21</xdr:row>
      <xdr:rowOff>171450</xdr:rowOff>
    </xdr:from>
    <xdr:to>
      <xdr:col>29</xdr:col>
      <xdr:colOff>142875</xdr:colOff>
      <xdr:row>25</xdr:row>
      <xdr:rowOff>180975</xdr:rowOff>
    </xdr:to>
    <xdr:grpSp>
      <xdr:nvGrpSpPr>
        <xdr:cNvPr id="36962" name="Group 5">
          <a:extLst>
            <a:ext uri="{FF2B5EF4-FFF2-40B4-BE49-F238E27FC236}">
              <a16:creationId xmlns:a16="http://schemas.microsoft.com/office/drawing/2014/main" id="{00000000-0008-0000-0300-000062900000}"/>
            </a:ext>
          </a:extLst>
        </xdr:cNvPr>
        <xdr:cNvGrpSpPr>
          <a:grpSpLocks/>
        </xdr:cNvGrpSpPr>
      </xdr:nvGrpSpPr>
      <xdr:grpSpPr bwMode="auto">
        <a:xfrm>
          <a:off x="2286000" y="4543425"/>
          <a:ext cx="3962400" cy="752475"/>
          <a:chOff x="975360" y="2156658"/>
          <a:chExt cx="4008577" cy="738942"/>
        </a:xfrm>
      </xdr:grpSpPr>
      <xdr:pic>
        <xdr:nvPicPr>
          <xdr:cNvPr id="36963" name="Picture 1">
            <a:extLst>
              <a:ext uri="{FF2B5EF4-FFF2-40B4-BE49-F238E27FC236}">
                <a16:creationId xmlns:a16="http://schemas.microsoft.com/office/drawing/2014/main" id="{00000000-0008-0000-0300-0000639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5360" y="2156658"/>
            <a:ext cx="4008577" cy="700922"/>
          </a:xfrm>
          <a:prstGeom prst="rect">
            <a:avLst/>
          </a:prstGeom>
          <a:noFill/>
          <a:ln w="25400">
            <a:solidFill>
              <a:srgbClr val="C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 name="Oval 4">
            <a:extLst>
              <a:ext uri="{FF2B5EF4-FFF2-40B4-BE49-F238E27FC236}">
                <a16:creationId xmlns:a16="http://schemas.microsoft.com/office/drawing/2014/main" id="{00000000-0008-0000-0300-000005000000}"/>
              </a:ext>
            </a:extLst>
          </xdr:cNvPr>
          <xdr:cNvSpPr/>
        </xdr:nvSpPr>
        <xdr:spPr>
          <a:xfrm>
            <a:off x="3182005" y="2567181"/>
            <a:ext cx="1185228" cy="328419"/>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7</xdr:col>
      <xdr:colOff>84664</xdr:colOff>
      <xdr:row>34</xdr:row>
      <xdr:rowOff>22014</xdr:rowOff>
    </xdr:from>
    <xdr:to>
      <xdr:col>31</xdr:col>
      <xdr:colOff>159597</xdr:colOff>
      <xdr:row>41</xdr:row>
      <xdr:rowOff>107739</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2208739" y="6927639"/>
          <a:ext cx="4418333" cy="1419225"/>
          <a:chOff x="2239854" y="3856144"/>
          <a:chExt cx="4391028" cy="1354667"/>
        </a:xfrm>
      </xdr:grpSpPr>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2239854" y="3856144"/>
            <a:ext cx="3900350" cy="1354667"/>
          </a:xfrm>
          <a:prstGeom prst="rect">
            <a:avLst/>
          </a:prstGeom>
        </xdr:spPr>
      </xdr:pic>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flipH="1">
            <a:off x="5998845" y="4611369"/>
            <a:ext cx="632037" cy="402167"/>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145205</xdr:colOff>
      <xdr:row>44</xdr:row>
      <xdr:rowOff>95463</xdr:rowOff>
    </xdr:from>
    <xdr:to>
      <xdr:col>30</xdr:col>
      <xdr:colOff>81704</xdr:colOff>
      <xdr:row>58</xdr:row>
      <xdr:rowOff>171599</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2269280" y="8953713"/>
          <a:ext cx="4098924" cy="2743136"/>
          <a:chOff x="2249383" y="5443856"/>
          <a:chExt cx="4072677" cy="2587349"/>
        </a:xfrm>
      </xdr:grpSpPr>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2249383" y="5443856"/>
            <a:ext cx="3912869" cy="2587349"/>
          </a:xfrm>
          <a:prstGeom prst="rect">
            <a:avLst/>
          </a:prstGeom>
        </xdr:spPr>
      </xdr:pic>
      <xdr:cxnSp macro="">
        <xdr:nvCxnSpPr>
          <xdr:cNvPr id="15" name="Straight Arrow Connector 14">
            <a:extLst>
              <a:ext uri="{FF2B5EF4-FFF2-40B4-BE49-F238E27FC236}">
                <a16:creationId xmlns:a16="http://schemas.microsoft.com/office/drawing/2014/main" id="{00000000-0008-0000-0300-00000F000000}"/>
              </a:ext>
            </a:extLst>
          </xdr:cNvPr>
          <xdr:cNvCxnSpPr/>
        </xdr:nvCxnSpPr>
        <xdr:spPr>
          <a:xfrm flipH="1">
            <a:off x="5467773" y="6811857"/>
            <a:ext cx="854287" cy="328083"/>
          </a:xfrm>
          <a:prstGeom prst="straightConnector1">
            <a:avLst/>
          </a:prstGeom>
          <a:ln w="158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0</xdr:colOff>
      <xdr:row>61</xdr:row>
      <xdr:rowOff>163618</xdr:rowOff>
    </xdr:from>
    <xdr:to>
      <xdr:col>28</xdr:col>
      <xdr:colOff>95250</xdr:colOff>
      <xdr:row>67</xdr:row>
      <xdr:rowOff>59588</xdr:rowOff>
    </xdr:to>
    <xdr:grpSp>
      <xdr:nvGrpSpPr>
        <xdr:cNvPr id="23" name="Group 22">
          <a:extLst>
            <a:ext uri="{FF2B5EF4-FFF2-40B4-BE49-F238E27FC236}">
              <a16:creationId xmlns:a16="http://schemas.microsoft.com/office/drawing/2014/main" id="{00000000-0008-0000-0300-000017000000}"/>
            </a:ext>
          </a:extLst>
        </xdr:cNvPr>
        <xdr:cNvGrpSpPr/>
      </xdr:nvGrpSpPr>
      <xdr:grpSpPr>
        <a:xfrm>
          <a:off x="2124075" y="12250843"/>
          <a:ext cx="3895725" cy="1248520"/>
          <a:chOff x="2127250" y="8640868"/>
          <a:chExt cx="3873500" cy="975470"/>
        </a:xfrm>
      </xdr:grpSpPr>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a:stretch>
            <a:fillRect/>
          </a:stretch>
        </xdr:blipFill>
        <xdr:spPr>
          <a:xfrm>
            <a:off x="2127250" y="8837083"/>
            <a:ext cx="3873500" cy="779255"/>
          </a:xfrm>
          <a:prstGeom prst="rect">
            <a:avLst/>
          </a:prstGeom>
        </xdr:spPr>
      </xdr:pic>
      <xdr:cxnSp macro="">
        <xdr:nvCxnSpPr>
          <xdr:cNvPr id="22" name="Straight Arrow Connector 21">
            <a:extLst>
              <a:ext uri="{FF2B5EF4-FFF2-40B4-BE49-F238E27FC236}">
                <a16:creationId xmlns:a16="http://schemas.microsoft.com/office/drawing/2014/main" id="{00000000-0008-0000-0300-000016000000}"/>
              </a:ext>
            </a:extLst>
          </xdr:cNvPr>
          <xdr:cNvCxnSpPr/>
        </xdr:nvCxnSpPr>
        <xdr:spPr>
          <a:xfrm flipH="1">
            <a:off x="5213774" y="8640868"/>
            <a:ext cx="522394" cy="270299"/>
          </a:xfrm>
          <a:prstGeom prst="straightConnector1">
            <a:avLst/>
          </a:prstGeom>
          <a:ln w="158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160020</xdr:colOff>
      <xdr:row>68</xdr:row>
      <xdr:rowOff>91440</xdr:rowOff>
    </xdr:from>
    <xdr:to>
      <xdr:col>45</xdr:col>
      <xdr:colOff>144780</xdr:colOff>
      <xdr:row>70</xdr:row>
      <xdr:rowOff>38100</xdr:rowOff>
    </xdr:to>
    <xdr:sp macro="" textlink="">
      <xdr:nvSpPr>
        <xdr:cNvPr id="2" name="Rectangle: Rounded Corners 1">
          <a:hlinkClick xmlns:r="http://schemas.openxmlformats.org/officeDocument/2006/relationships" r:id="rId7"/>
          <a:extLst>
            <a:ext uri="{FF2B5EF4-FFF2-40B4-BE49-F238E27FC236}">
              <a16:creationId xmlns:a16="http://schemas.microsoft.com/office/drawing/2014/main" id="{00000000-0008-0000-0300-000002000000}"/>
            </a:ext>
          </a:extLst>
        </xdr:cNvPr>
        <xdr:cNvSpPr/>
      </xdr:nvSpPr>
      <xdr:spPr>
        <a:xfrm>
          <a:off x="7962900" y="13693140"/>
          <a:ext cx="1264920" cy="54864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Share File Video</a:t>
          </a:r>
        </a:p>
      </xdr:txBody>
    </xdr:sp>
    <xdr:clientData/>
  </xdr:twoCellAnchor>
  <xdr:twoCellAnchor>
    <xdr:from>
      <xdr:col>42</xdr:col>
      <xdr:colOff>0</xdr:colOff>
      <xdr:row>3</xdr:row>
      <xdr:rowOff>0</xdr:rowOff>
    </xdr:from>
    <xdr:to>
      <xdr:col>52</xdr:col>
      <xdr:colOff>22860</xdr:colOff>
      <xdr:row>4</xdr:row>
      <xdr:rowOff>81915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8534400" y="571500"/>
          <a:ext cx="1851660" cy="272415"/>
        </a:xfrm>
        <a:prstGeom prst="roundRect">
          <a:avLst/>
        </a:prstGeom>
        <a:solidFill>
          <a:srgbClr val="C00000"/>
        </a:solidFill>
        <a:ln w="222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1" u="none">
              <a:solidFill>
                <a:schemeClr val="bg1"/>
              </a:solidFill>
            </a:rPr>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2A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A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2A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2A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2A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137814</xdr:rowOff>
    </xdr:to>
    <xdr:grpSp>
      <xdr:nvGrpSpPr>
        <xdr:cNvPr id="8" name="Group 7">
          <a:extLst>
            <a:ext uri="{FF2B5EF4-FFF2-40B4-BE49-F238E27FC236}">
              <a16:creationId xmlns:a16="http://schemas.microsoft.com/office/drawing/2014/main" id="{00000000-0008-0000-2A00-000008000000}"/>
            </a:ext>
          </a:extLst>
        </xdr:cNvPr>
        <xdr:cNvGrpSpPr/>
      </xdr:nvGrpSpPr>
      <xdr:grpSpPr>
        <a:xfrm>
          <a:off x="10306050" y="790575"/>
          <a:ext cx="914793" cy="528339"/>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2A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2A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G5">
      <xdr:nvSpPr>
        <xdr:cNvPr id="11" name="Rectangle 10">
          <a:extLst>
            <a:ext uri="{FF2B5EF4-FFF2-40B4-BE49-F238E27FC236}">
              <a16:creationId xmlns:a16="http://schemas.microsoft.com/office/drawing/2014/main" id="{00000000-0008-0000-2A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AFF6F118-43E5-4DED-9A1C-76E0BAA53F46}"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72</xdr:col>
      <xdr:colOff>63947</xdr:colOff>
      <xdr:row>1</xdr:row>
      <xdr:rowOff>138134</xdr:rowOff>
    </xdr:from>
    <xdr:to>
      <xdr:col>74</xdr:col>
      <xdr:colOff>369140</xdr:colOff>
      <xdr:row>5</xdr:row>
      <xdr:rowOff>35377</xdr:rowOff>
    </xdr:to>
    <xdr:grpSp>
      <xdr:nvGrpSpPr>
        <xdr:cNvPr id="2" name="Group 1">
          <a:extLst>
            <a:ext uri="{FF2B5EF4-FFF2-40B4-BE49-F238E27FC236}">
              <a16:creationId xmlns:a16="http://schemas.microsoft.com/office/drawing/2014/main" id="{00000000-0008-0000-2B00-000002000000}"/>
            </a:ext>
          </a:extLst>
        </xdr:cNvPr>
        <xdr:cNvGrpSpPr/>
      </xdr:nvGrpSpPr>
      <xdr:grpSpPr>
        <a:xfrm>
          <a:off x="9607997" y="195284"/>
          <a:ext cx="914793" cy="525893"/>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B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2B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2B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2B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2B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2B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2B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2B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52CC66-3F5B-4287-884F-247D422814F0}"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2B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5BBEAF-46DD-49E1-BEAD-2C080AF5547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2B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2B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02711-3AE6-4FA6-B315-26FCEB5D3A8A}"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2B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FEAD1F-105E-4146-87B7-C34D16B03F6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2B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7D398B-5C3E-4C60-9525-BDC51C7F4BA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2B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EF8783B-A93F-42CA-8363-B8D760B08D9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2B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63AD4A-13B6-4EE7-8B41-7A98A36EA89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2B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54DC6D-B904-4C37-BE29-C9E38EC8FC1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2B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2C11E0D-242D-4F1E-8EB0-25BD8373F90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2B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182D38-052F-4DD2-A2EB-1E8B0301E1F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2B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67BEEFE-80FD-45DF-B480-B9607C50FD9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J5">
      <xdr:nvSpPr>
        <xdr:cNvPr id="3" name="Rectangle 2">
          <a:extLst>
            <a:ext uri="{FF2B5EF4-FFF2-40B4-BE49-F238E27FC236}">
              <a16:creationId xmlns:a16="http://schemas.microsoft.com/office/drawing/2014/main" id="{00000000-0008-0000-2C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CDE7A7FD-0EFB-4942-9EBE-BF66446F2C70}"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2D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D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2D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2D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2D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140535</xdr:rowOff>
    </xdr:to>
    <xdr:grpSp>
      <xdr:nvGrpSpPr>
        <xdr:cNvPr id="8" name="Group 7">
          <a:extLst>
            <a:ext uri="{FF2B5EF4-FFF2-40B4-BE49-F238E27FC236}">
              <a16:creationId xmlns:a16="http://schemas.microsoft.com/office/drawing/2014/main" id="{00000000-0008-0000-2D00-000008000000}"/>
            </a:ext>
          </a:extLst>
        </xdr:cNvPr>
        <xdr:cNvGrpSpPr/>
      </xdr:nvGrpSpPr>
      <xdr:grpSpPr>
        <a:xfrm>
          <a:off x="10306050" y="790575"/>
          <a:ext cx="914793" cy="531060"/>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2D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2D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J5">
      <xdr:nvSpPr>
        <xdr:cNvPr id="11" name="Rectangle 10">
          <a:extLst>
            <a:ext uri="{FF2B5EF4-FFF2-40B4-BE49-F238E27FC236}">
              <a16:creationId xmlns:a16="http://schemas.microsoft.com/office/drawing/2014/main" id="{00000000-0008-0000-2D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85B17C88-B46D-4B40-97DC-67EF05C30E0E}"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72</xdr:col>
      <xdr:colOff>62586</xdr:colOff>
      <xdr:row>1</xdr:row>
      <xdr:rowOff>136773</xdr:rowOff>
    </xdr:from>
    <xdr:to>
      <xdr:col>74</xdr:col>
      <xdr:colOff>367779</xdr:colOff>
      <xdr:row>5</xdr:row>
      <xdr:rowOff>35377</xdr:rowOff>
    </xdr:to>
    <xdr:grpSp>
      <xdr:nvGrpSpPr>
        <xdr:cNvPr id="2" name="Group 1">
          <a:extLst>
            <a:ext uri="{FF2B5EF4-FFF2-40B4-BE49-F238E27FC236}">
              <a16:creationId xmlns:a16="http://schemas.microsoft.com/office/drawing/2014/main" id="{00000000-0008-0000-2E00-000002000000}"/>
            </a:ext>
          </a:extLst>
        </xdr:cNvPr>
        <xdr:cNvGrpSpPr/>
      </xdr:nvGrpSpPr>
      <xdr:grpSpPr>
        <a:xfrm>
          <a:off x="9606636" y="193923"/>
          <a:ext cx="914793" cy="527254"/>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2E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2E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2E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2E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2E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2E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2E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2E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2E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06B7A9B-BC49-47BE-8456-509065CDA1B2}"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2E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91F01-F1CA-420D-950B-9FCF29E9234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2E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2E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ABB1F10-1302-43BA-ACC8-8EED9C3252F5}"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2E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867D03-503F-4C04-A735-25F21F8DF34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2E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4E913D-1EFF-4705-861B-1113CE6A5AB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2E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F4249B-9AFC-4620-9B84-0C92E4A8CB4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2E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7FC8F0-94AA-4B7B-B6DB-B3949542D64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2E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F0EAA9-3FA6-4599-9356-B3635490BE7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2E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399E0E8-D16A-4FA7-A0AB-D2A128DB11B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2E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CA9A46F-BE20-44EF-87BE-83772DF5C6A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2E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A8F77A-9E7E-4C36-A387-89A1C09DF30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M5">
      <xdr:nvSpPr>
        <xdr:cNvPr id="3" name="Rectangle 2">
          <a:extLst>
            <a:ext uri="{FF2B5EF4-FFF2-40B4-BE49-F238E27FC236}">
              <a16:creationId xmlns:a16="http://schemas.microsoft.com/office/drawing/2014/main" id="{00000000-0008-0000-2F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55A7FC9F-A643-47CD-8BF3-19B976CC7434}"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30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0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30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30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139174</xdr:rowOff>
    </xdr:to>
    <xdr:grpSp>
      <xdr:nvGrpSpPr>
        <xdr:cNvPr id="8" name="Group 7">
          <a:extLst>
            <a:ext uri="{FF2B5EF4-FFF2-40B4-BE49-F238E27FC236}">
              <a16:creationId xmlns:a16="http://schemas.microsoft.com/office/drawing/2014/main" id="{00000000-0008-0000-3000-000008000000}"/>
            </a:ext>
          </a:extLst>
        </xdr:cNvPr>
        <xdr:cNvGrpSpPr/>
      </xdr:nvGrpSpPr>
      <xdr:grpSpPr>
        <a:xfrm>
          <a:off x="10306050" y="790575"/>
          <a:ext cx="914793" cy="529699"/>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30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30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M5">
      <xdr:nvSpPr>
        <xdr:cNvPr id="11" name="Rectangle 10">
          <a:extLst>
            <a:ext uri="{FF2B5EF4-FFF2-40B4-BE49-F238E27FC236}">
              <a16:creationId xmlns:a16="http://schemas.microsoft.com/office/drawing/2014/main" id="{00000000-0008-0000-30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7A614ACC-09AB-4A50-B655-4F68C2D623BB}"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72</xdr:col>
      <xdr:colOff>61225</xdr:colOff>
      <xdr:row>1</xdr:row>
      <xdr:rowOff>139494</xdr:rowOff>
    </xdr:from>
    <xdr:to>
      <xdr:col>74</xdr:col>
      <xdr:colOff>366418</xdr:colOff>
      <xdr:row>5</xdr:row>
      <xdr:rowOff>35377</xdr:rowOff>
    </xdr:to>
    <xdr:grpSp>
      <xdr:nvGrpSpPr>
        <xdr:cNvPr id="2" name="Group 1">
          <a:extLst>
            <a:ext uri="{FF2B5EF4-FFF2-40B4-BE49-F238E27FC236}">
              <a16:creationId xmlns:a16="http://schemas.microsoft.com/office/drawing/2014/main" id="{00000000-0008-0000-3100-000002000000}"/>
            </a:ext>
          </a:extLst>
        </xdr:cNvPr>
        <xdr:cNvGrpSpPr/>
      </xdr:nvGrpSpPr>
      <xdr:grpSpPr>
        <a:xfrm>
          <a:off x="9605275" y="196644"/>
          <a:ext cx="914793" cy="524533"/>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1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1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31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31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31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31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31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31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31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761632-E295-41B0-A7C3-17A28B6652C1}"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31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3663AA-BAB3-42FC-A07E-83B5E4F73A4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31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31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E05F9D-433A-4D00-AA02-E85801136829}"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31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66FA1AA-5A74-4B14-AECD-829714D6EB1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31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645332-0444-4D14-9F7A-57E5400A808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31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E36A89E-27FD-4DA7-9EFD-50FA2290DC0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31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5B5C583-48E7-47F2-8C03-C8B72EACE27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31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BD369D-3B32-47CE-A43D-D12ADF2343F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31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791B02-03A4-48A0-98F8-6FE0F4CF920B}"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31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DED9B6-2F83-49C0-8FF0-3C340E0D3E8E}"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31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5781772-114B-4165-AFD0-E6AC391141E0}"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P5">
      <xdr:nvSpPr>
        <xdr:cNvPr id="3" name="Rectangle 2">
          <a:extLst>
            <a:ext uri="{FF2B5EF4-FFF2-40B4-BE49-F238E27FC236}">
              <a16:creationId xmlns:a16="http://schemas.microsoft.com/office/drawing/2014/main" id="{00000000-0008-0000-32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C518BDB5-A461-48DD-A0E3-9E06074B94F7}"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33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3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3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33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33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137813</xdr:rowOff>
    </xdr:to>
    <xdr:grpSp>
      <xdr:nvGrpSpPr>
        <xdr:cNvPr id="8" name="Group 7">
          <a:extLst>
            <a:ext uri="{FF2B5EF4-FFF2-40B4-BE49-F238E27FC236}">
              <a16:creationId xmlns:a16="http://schemas.microsoft.com/office/drawing/2014/main" id="{00000000-0008-0000-3300-000008000000}"/>
            </a:ext>
          </a:extLst>
        </xdr:cNvPr>
        <xdr:cNvGrpSpPr/>
      </xdr:nvGrpSpPr>
      <xdr:grpSpPr>
        <a:xfrm>
          <a:off x="10306050" y="790575"/>
          <a:ext cx="914793" cy="528338"/>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33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33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P5">
      <xdr:nvSpPr>
        <xdr:cNvPr id="11" name="Rectangle 10">
          <a:extLst>
            <a:ext uri="{FF2B5EF4-FFF2-40B4-BE49-F238E27FC236}">
              <a16:creationId xmlns:a16="http://schemas.microsoft.com/office/drawing/2014/main" id="{00000000-0008-0000-33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A0D7878A-5CE4-427F-9616-546770C1031E}"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125730</xdr:colOff>
      <xdr:row>2</xdr:row>
      <xdr:rowOff>0</xdr:rowOff>
    </xdr:from>
    <xdr:to>
      <xdr:col>44</xdr:col>
      <xdr:colOff>165735</xdr:colOff>
      <xdr:row>3</xdr:row>
      <xdr:rowOff>110490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7890510" y="529590"/>
          <a:ext cx="1503045" cy="30480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53</xdr:col>
      <xdr:colOff>91440</xdr:colOff>
      <xdr:row>4</xdr:row>
      <xdr:rowOff>53340</xdr:rowOff>
    </xdr:from>
    <xdr:to>
      <xdr:col>67</xdr:col>
      <xdr:colOff>137160</xdr:colOff>
      <xdr:row>31</xdr:row>
      <xdr:rowOff>15240</xdr:rowOff>
    </xdr:to>
    <xdr:sp macro="" textlink="" fLocksText="0">
      <xdr:nvSpPr>
        <xdr:cNvPr id="3" name="TextBox 2">
          <a:extLst>
            <a:ext uri="{FF2B5EF4-FFF2-40B4-BE49-F238E27FC236}">
              <a16:creationId xmlns:a16="http://schemas.microsoft.com/office/drawing/2014/main" id="{00000000-0008-0000-0400-000003000000}"/>
            </a:ext>
          </a:extLst>
        </xdr:cNvPr>
        <xdr:cNvSpPr txBox="1"/>
      </xdr:nvSpPr>
      <xdr:spPr>
        <a:xfrm>
          <a:off x="10965180" y="1036320"/>
          <a:ext cx="2964180" cy="6537960"/>
        </a:xfrm>
        <a:prstGeom prst="rect">
          <a:avLst/>
        </a:prstGeom>
        <a:solidFill>
          <a:schemeClr val="accent1">
            <a:lumMod val="20000"/>
            <a:lumOff val="80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238125</xdr:colOff>
          <xdr:row>4</xdr:row>
          <xdr:rowOff>28575</xdr:rowOff>
        </xdr:from>
        <xdr:to>
          <xdr:col>2</xdr:col>
          <xdr:colOff>123825</xdr:colOff>
          <xdr:row>4</xdr:row>
          <xdr:rowOff>238125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5</xdr:row>
          <xdr:rowOff>28575</xdr:rowOff>
        </xdr:from>
        <xdr:to>
          <xdr:col>2</xdr:col>
          <xdr:colOff>123825</xdr:colOff>
          <xdr:row>5</xdr:row>
          <xdr:rowOff>238125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6</xdr:row>
          <xdr:rowOff>104775</xdr:rowOff>
        </xdr:from>
        <xdr:to>
          <xdr:col>2</xdr:col>
          <xdr:colOff>123825</xdr:colOff>
          <xdr:row>7</xdr:row>
          <xdr:rowOff>57150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8</xdr:row>
          <xdr:rowOff>28575</xdr:rowOff>
        </xdr:from>
        <xdr:to>
          <xdr:col>2</xdr:col>
          <xdr:colOff>123825</xdr:colOff>
          <xdr:row>8</xdr:row>
          <xdr:rowOff>238125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9</xdr:row>
          <xdr:rowOff>28575</xdr:rowOff>
        </xdr:from>
        <xdr:to>
          <xdr:col>2</xdr:col>
          <xdr:colOff>123825</xdr:colOff>
          <xdr:row>9</xdr:row>
          <xdr:rowOff>238125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10</xdr:row>
          <xdr:rowOff>28575</xdr:rowOff>
        </xdr:from>
        <xdr:to>
          <xdr:col>2</xdr:col>
          <xdr:colOff>123825</xdr:colOff>
          <xdr:row>10</xdr:row>
          <xdr:rowOff>238125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11</xdr:row>
          <xdr:rowOff>28575</xdr:rowOff>
        </xdr:from>
        <xdr:to>
          <xdr:col>2</xdr:col>
          <xdr:colOff>123825</xdr:colOff>
          <xdr:row>11</xdr:row>
          <xdr:rowOff>238125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12</xdr:row>
          <xdr:rowOff>28575</xdr:rowOff>
        </xdr:from>
        <xdr:to>
          <xdr:col>2</xdr:col>
          <xdr:colOff>123825</xdr:colOff>
          <xdr:row>12</xdr:row>
          <xdr:rowOff>238125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13</xdr:row>
          <xdr:rowOff>28575</xdr:rowOff>
        </xdr:from>
        <xdr:to>
          <xdr:col>2</xdr:col>
          <xdr:colOff>123825</xdr:colOff>
          <xdr:row>13</xdr:row>
          <xdr:rowOff>238125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14</xdr:row>
          <xdr:rowOff>28575</xdr:rowOff>
        </xdr:from>
        <xdr:to>
          <xdr:col>2</xdr:col>
          <xdr:colOff>123825</xdr:colOff>
          <xdr:row>14</xdr:row>
          <xdr:rowOff>238125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15</xdr:row>
          <xdr:rowOff>133350</xdr:rowOff>
        </xdr:from>
        <xdr:to>
          <xdr:col>2</xdr:col>
          <xdr:colOff>123825</xdr:colOff>
          <xdr:row>16</xdr:row>
          <xdr:rowOff>85725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17</xdr:row>
          <xdr:rowOff>85725</xdr:rowOff>
        </xdr:from>
        <xdr:to>
          <xdr:col>2</xdr:col>
          <xdr:colOff>123825</xdr:colOff>
          <xdr:row>18</xdr:row>
          <xdr:rowOff>47625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19</xdr:row>
          <xdr:rowOff>28575</xdr:rowOff>
        </xdr:from>
        <xdr:to>
          <xdr:col>2</xdr:col>
          <xdr:colOff>123825</xdr:colOff>
          <xdr:row>19</xdr:row>
          <xdr:rowOff>238125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20</xdr:row>
          <xdr:rowOff>28575</xdr:rowOff>
        </xdr:from>
        <xdr:to>
          <xdr:col>2</xdr:col>
          <xdr:colOff>123825</xdr:colOff>
          <xdr:row>20</xdr:row>
          <xdr:rowOff>238125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21</xdr:row>
          <xdr:rowOff>104775</xdr:rowOff>
        </xdr:from>
        <xdr:to>
          <xdr:col>2</xdr:col>
          <xdr:colOff>123825</xdr:colOff>
          <xdr:row>22</xdr:row>
          <xdr:rowOff>66675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23</xdr:row>
          <xdr:rowOff>28575</xdr:rowOff>
        </xdr:from>
        <xdr:to>
          <xdr:col>2</xdr:col>
          <xdr:colOff>123825</xdr:colOff>
          <xdr:row>23</xdr:row>
          <xdr:rowOff>238125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24</xdr:row>
          <xdr:rowOff>28575</xdr:rowOff>
        </xdr:from>
        <xdr:to>
          <xdr:col>2</xdr:col>
          <xdr:colOff>123825</xdr:colOff>
          <xdr:row>24</xdr:row>
          <xdr:rowOff>238125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25</xdr:row>
          <xdr:rowOff>200025</xdr:rowOff>
        </xdr:from>
        <xdr:to>
          <xdr:col>2</xdr:col>
          <xdr:colOff>123825</xdr:colOff>
          <xdr:row>26</xdr:row>
          <xdr:rowOff>161925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27</xdr:row>
          <xdr:rowOff>171450</xdr:rowOff>
        </xdr:from>
        <xdr:to>
          <xdr:col>2</xdr:col>
          <xdr:colOff>123825</xdr:colOff>
          <xdr:row>27</xdr:row>
          <xdr:rowOff>381000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4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29</xdr:row>
          <xdr:rowOff>28575</xdr:rowOff>
        </xdr:from>
        <xdr:to>
          <xdr:col>2</xdr:col>
          <xdr:colOff>123825</xdr:colOff>
          <xdr:row>29</xdr:row>
          <xdr:rowOff>238125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4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30</xdr:row>
          <xdr:rowOff>28575</xdr:rowOff>
        </xdr:from>
        <xdr:to>
          <xdr:col>2</xdr:col>
          <xdr:colOff>123825</xdr:colOff>
          <xdr:row>30</xdr:row>
          <xdr:rowOff>238125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4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31</xdr:row>
          <xdr:rowOff>28575</xdr:rowOff>
        </xdr:from>
        <xdr:to>
          <xdr:col>2</xdr:col>
          <xdr:colOff>123825</xdr:colOff>
          <xdr:row>31</xdr:row>
          <xdr:rowOff>238125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4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33</xdr:row>
          <xdr:rowOff>28575</xdr:rowOff>
        </xdr:from>
        <xdr:to>
          <xdr:col>2</xdr:col>
          <xdr:colOff>123825</xdr:colOff>
          <xdr:row>33</xdr:row>
          <xdr:rowOff>238125</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4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32</xdr:row>
          <xdr:rowOff>0</xdr:rowOff>
        </xdr:from>
        <xdr:to>
          <xdr:col>0</xdr:col>
          <xdr:colOff>542925</xdr:colOff>
          <xdr:row>32</xdr:row>
          <xdr:rowOff>219075</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34</xdr:row>
          <xdr:rowOff>28575</xdr:rowOff>
        </xdr:from>
        <xdr:to>
          <xdr:col>2</xdr:col>
          <xdr:colOff>123825</xdr:colOff>
          <xdr:row>34</xdr:row>
          <xdr:rowOff>238125</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72</xdr:col>
      <xdr:colOff>63946</xdr:colOff>
      <xdr:row>1</xdr:row>
      <xdr:rowOff>138133</xdr:rowOff>
    </xdr:from>
    <xdr:to>
      <xdr:col>74</xdr:col>
      <xdr:colOff>369139</xdr:colOff>
      <xdr:row>5</xdr:row>
      <xdr:rowOff>35377</xdr:rowOff>
    </xdr:to>
    <xdr:grpSp>
      <xdr:nvGrpSpPr>
        <xdr:cNvPr id="2" name="Group 1">
          <a:extLst>
            <a:ext uri="{FF2B5EF4-FFF2-40B4-BE49-F238E27FC236}">
              <a16:creationId xmlns:a16="http://schemas.microsoft.com/office/drawing/2014/main" id="{00000000-0008-0000-3400-000002000000}"/>
            </a:ext>
          </a:extLst>
        </xdr:cNvPr>
        <xdr:cNvGrpSpPr/>
      </xdr:nvGrpSpPr>
      <xdr:grpSpPr>
        <a:xfrm>
          <a:off x="9607996" y="195283"/>
          <a:ext cx="914793" cy="525894"/>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4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34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34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34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34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34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34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34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D7EA07F-6F32-46CD-B645-F36CAB8D181D}"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34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D85CEB-6D83-48B3-8AF7-B78AE1B80C89}"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34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34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81C082-FFF9-4795-9379-D5EB86E93A6F}"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34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F019A4-94BD-44D2-9E06-6C4EDCEC150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34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E9FEF43-BFC8-4F8D-8691-93525DB5DCBF}"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34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3534C3B-C619-4E66-A524-325881E6481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34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857820-FA8F-4D37-B57D-10F10D97738D}"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34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3A98329-B3AB-4F65-8B39-417171A0C12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34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EBE9271-3A8A-415A-9514-9656B96637E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34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621A3FF-D54A-41D5-A7C4-9DE0D177125C}"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34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C44C0A-829F-401F-A7F0-AA2397AADD76}"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S5">
      <xdr:nvSpPr>
        <xdr:cNvPr id="3" name="Rectangle 2">
          <a:extLst>
            <a:ext uri="{FF2B5EF4-FFF2-40B4-BE49-F238E27FC236}">
              <a16:creationId xmlns:a16="http://schemas.microsoft.com/office/drawing/2014/main" id="{00000000-0008-0000-35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C8821E9C-EB0D-4EC6-9AA2-A69B2DAE6F04}"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36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6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6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6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36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36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140534</xdr:rowOff>
    </xdr:to>
    <xdr:grpSp>
      <xdr:nvGrpSpPr>
        <xdr:cNvPr id="8" name="Group 7">
          <a:extLst>
            <a:ext uri="{FF2B5EF4-FFF2-40B4-BE49-F238E27FC236}">
              <a16:creationId xmlns:a16="http://schemas.microsoft.com/office/drawing/2014/main" id="{00000000-0008-0000-3600-000008000000}"/>
            </a:ext>
          </a:extLst>
        </xdr:cNvPr>
        <xdr:cNvGrpSpPr/>
      </xdr:nvGrpSpPr>
      <xdr:grpSpPr>
        <a:xfrm>
          <a:off x="10306050" y="790575"/>
          <a:ext cx="914793" cy="531059"/>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36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36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S5">
      <xdr:nvSpPr>
        <xdr:cNvPr id="11" name="Rectangle 10">
          <a:extLst>
            <a:ext uri="{FF2B5EF4-FFF2-40B4-BE49-F238E27FC236}">
              <a16:creationId xmlns:a16="http://schemas.microsoft.com/office/drawing/2014/main" id="{00000000-0008-0000-36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5DA534AB-D75B-4230-BB9B-4B06F1CBC899}"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72</xdr:col>
      <xdr:colOff>62585</xdr:colOff>
      <xdr:row>1</xdr:row>
      <xdr:rowOff>136772</xdr:rowOff>
    </xdr:from>
    <xdr:to>
      <xdr:col>74</xdr:col>
      <xdr:colOff>367778</xdr:colOff>
      <xdr:row>5</xdr:row>
      <xdr:rowOff>35377</xdr:rowOff>
    </xdr:to>
    <xdr:grpSp>
      <xdr:nvGrpSpPr>
        <xdr:cNvPr id="2" name="Group 1">
          <a:extLst>
            <a:ext uri="{FF2B5EF4-FFF2-40B4-BE49-F238E27FC236}">
              <a16:creationId xmlns:a16="http://schemas.microsoft.com/office/drawing/2014/main" id="{00000000-0008-0000-3700-000002000000}"/>
            </a:ext>
          </a:extLst>
        </xdr:cNvPr>
        <xdr:cNvGrpSpPr/>
      </xdr:nvGrpSpPr>
      <xdr:grpSpPr>
        <a:xfrm>
          <a:off x="9606635" y="193922"/>
          <a:ext cx="914793" cy="527255"/>
          <a:chOff x="9301612" y="195416"/>
          <a:chExt cx="914399" cy="534972"/>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700-000004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xdr:col>
      <xdr:colOff>112416</xdr:colOff>
      <xdr:row>10</xdr:row>
      <xdr:rowOff>70129</xdr:rowOff>
    </xdr:from>
    <xdr:to>
      <xdr:col>1</xdr:col>
      <xdr:colOff>1758881</xdr:colOff>
      <xdr:row>11</xdr:row>
      <xdr:rowOff>219075</xdr:rowOff>
    </xdr:to>
    <xdr:sp macro="" textlink="">
      <xdr:nvSpPr>
        <xdr:cNvPr id="5" name="Rectangle 4">
          <a:extLst>
            <a:ext uri="{FF2B5EF4-FFF2-40B4-BE49-F238E27FC236}">
              <a16:creationId xmlns:a16="http://schemas.microsoft.com/office/drawing/2014/main" id="{00000000-0008-0000-3700-000005000000}"/>
            </a:ext>
          </a:extLst>
        </xdr:cNvPr>
        <xdr:cNvSpPr/>
      </xdr:nvSpPr>
      <xdr:spPr>
        <a:xfrm>
          <a:off x="292030" y="1712511"/>
          <a:ext cx="1647826" cy="2632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For</a:t>
          </a:r>
          <a:r>
            <a:rPr lang="en-US" sz="1200" b="1" baseline="0">
              <a:solidFill>
                <a:schemeClr val="tx1"/>
              </a:solidFill>
            </a:rPr>
            <a:t> Inspector Use Only</a:t>
          </a:r>
          <a:endParaRPr lang="en-US" sz="1200" b="1">
            <a:solidFill>
              <a:schemeClr val="tx1"/>
            </a:solidFill>
          </a:endParaRPr>
        </a:p>
      </xdr:txBody>
    </xdr:sp>
    <xdr:clientData/>
  </xdr:twoCellAnchor>
  <xdr:twoCellAnchor>
    <xdr:from>
      <xdr:col>1</xdr:col>
      <xdr:colOff>97155</xdr:colOff>
      <xdr:row>15</xdr:row>
      <xdr:rowOff>0</xdr:rowOff>
    </xdr:from>
    <xdr:to>
      <xdr:col>1</xdr:col>
      <xdr:colOff>1748790</xdr:colOff>
      <xdr:row>16</xdr:row>
      <xdr:rowOff>11430</xdr:rowOff>
    </xdr:to>
    <xdr:sp macro="" textlink="">
      <xdr:nvSpPr>
        <xdr:cNvPr id="6" name="Rectangle 5">
          <a:extLst>
            <a:ext uri="{FF2B5EF4-FFF2-40B4-BE49-F238E27FC236}">
              <a16:creationId xmlns:a16="http://schemas.microsoft.com/office/drawing/2014/main" id="{00000000-0008-0000-3700-000006000000}"/>
            </a:ext>
          </a:extLst>
        </xdr:cNvPr>
        <xdr:cNvSpPr/>
      </xdr:nvSpPr>
      <xdr:spPr>
        <a:xfrm>
          <a:off x="279490" y="2656114"/>
          <a:ext cx="1648914" cy="214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Automatic</a:t>
          </a:r>
          <a:r>
            <a:rPr lang="en-US" sz="1200" b="1" baseline="0">
              <a:solidFill>
                <a:schemeClr val="tx1"/>
              </a:solidFill>
            </a:rPr>
            <a:t> Aid Factor</a:t>
          </a:r>
          <a:endParaRPr lang="en-US" sz="1200" b="1">
            <a:solidFill>
              <a:schemeClr val="tx1"/>
            </a:solidFill>
          </a:endParaRPr>
        </a:p>
      </xdr:txBody>
    </xdr:sp>
    <xdr:clientData/>
  </xdr:twoCellAnchor>
  <xdr:twoCellAnchor>
    <xdr:from>
      <xdr:col>65</xdr:col>
      <xdr:colOff>1</xdr:colOff>
      <xdr:row>26</xdr:row>
      <xdr:rowOff>114299</xdr:rowOff>
    </xdr:from>
    <xdr:to>
      <xdr:col>76</xdr:col>
      <xdr:colOff>76200</xdr:colOff>
      <xdr:row>42</xdr:row>
      <xdr:rowOff>59872</xdr:rowOff>
    </xdr:to>
    <xdr:sp macro="" textlink="" fLocksText="0">
      <xdr:nvSpPr>
        <xdr:cNvPr id="7" name="TextBox 6">
          <a:extLst>
            <a:ext uri="{FF2B5EF4-FFF2-40B4-BE49-F238E27FC236}">
              <a16:creationId xmlns:a16="http://schemas.microsoft.com/office/drawing/2014/main" id="{00000000-0008-0000-3700-000007000000}"/>
            </a:ext>
          </a:extLst>
        </xdr:cNvPr>
        <xdr:cNvSpPr txBox="1"/>
      </xdr:nvSpPr>
      <xdr:spPr>
        <a:xfrm>
          <a:off x="8730344" y="5546270"/>
          <a:ext cx="2628899" cy="3241223"/>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r>
            <a:rPr lang="en-US" sz="1100" i="1"/>
            <a:t>						</a:t>
          </a:r>
          <a:r>
            <a:rPr lang="en-US" sz="1100"/>
            <a:t>	</a:t>
          </a:r>
        </a:p>
      </xdr:txBody>
    </xdr:sp>
    <xdr:clientData/>
  </xdr:twoCellAnchor>
  <xdr:twoCellAnchor>
    <xdr:from>
      <xdr:col>1</xdr:col>
      <xdr:colOff>65034</xdr:colOff>
      <xdr:row>6</xdr:row>
      <xdr:rowOff>134082</xdr:rowOff>
    </xdr:from>
    <xdr:to>
      <xdr:col>1</xdr:col>
      <xdr:colOff>1814118</xdr:colOff>
      <xdr:row>8</xdr:row>
      <xdr:rowOff>30921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3700-000008000000}"/>
            </a:ext>
          </a:extLst>
        </xdr:cNvPr>
        <xdr:cNvSpPr/>
      </xdr:nvSpPr>
      <xdr:spPr>
        <a:xfrm>
          <a:off x="243287" y="1056646"/>
          <a:ext cx="1753166" cy="273757"/>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Response</a:t>
          </a:r>
        </a:p>
      </xdr:txBody>
    </xdr:sp>
    <xdr:clientData/>
  </xdr:twoCellAnchor>
  <xdr:twoCellAnchor>
    <xdr:from>
      <xdr:col>1</xdr:col>
      <xdr:colOff>217573</xdr:colOff>
      <xdr:row>12</xdr:row>
      <xdr:rowOff>93246</xdr:rowOff>
    </xdr:from>
    <xdr:to>
      <xdr:col>1</xdr:col>
      <xdr:colOff>1589363</xdr:colOff>
      <xdr:row>14</xdr:row>
      <xdr:rowOff>133059</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3700-000009000000}"/>
            </a:ext>
          </a:extLst>
        </xdr:cNvPr>
        <xdr:cNvSpPr/>
      </xdr:nvSpPr>
      <xdr:spPr>
        <a:xfrm>
          <a:off x="395826" y="2082610"/>
          <a:ext cx="1371790" cy="497013"/>
        </a:xfrm>
        <a:prstGeom prst="roundRect">
          <a:avLst/>
        </a:prstGeom>
        <a:solidFill>
          <a:schemeClr val="accent4">
            <a:lumMod val="7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Automatic Aid Factor  Calculator</a:t>
          </a:r>
        </a:p>
      </xdr:txBody>
    </xdr:sp>
    <xdr:clientData/>
  </xdr:twoCellAnchor>
  <xdr:twoCellAnchor>
    <xdr:from>
      <xdr:col>21</xdr:col>
      <xdr:colOff>74838</xdr:colOff>
      <xdr:row>18</xdr:row>
      <xdr:rowOff>209550</xdr:rowOff>
    </xdr:from>
    <xdr:to>
      <xdr:col>45</xdr:col>
      <xdr:colOff>46261</xdr:colOff>
      <xdr:row>19</xdr:row>
      <xdr:rowOff>523875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3700-00000A000000}"/>
            </a:ext>
          </a:extLst>
        </xdr:cNvPr>
        <xdr:cNvSpPr/>
      </xdr:nvSpPr>
      <xdr:spPr>
        <a:xfrm>
          <a:off x="4146095" y="3396342"/>
          <a:ext cx="2454727" cy="527958"/>
        </a:xfrm>
        <a:prstGeom prst="roundRect">
          <a:avLst/>
        </a:prstGeom>
        <a:solidFill>
          <a:schemeClr val="accent5">
            <a:lumMod val="60000"/>
            <a:lumOff val="40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i="1" u="none">
              <a:solidFill>
                <a:schemeClr val="tx1"/>
              </a:solidFill>
            </a:rPr>
            <a:t>Automatic Aid Department</a:t>
          </a:r>
          <a:r>
            <a:rPr lang="en-US" sz="1200" b="1" i="1" u="none" baseline="0">
              <a:solidFill>
                <a:schemeClr val="tx1"/>
              </a:solidFill>
            </a:rPr>
            <a:t> On Duty Staffing Worksheet</a:t>
          </a:r>
          <a:endParaRPr lang="en-US" sz="1200" b="1" i="1" u="none">
            <a:solidFill>
              <a:schemeClr val="tx1"/>
            </a:solidFill>
          </a:endParaRPr>
        </a:p>
      </xdr:txBody>
    </xdr:sp>
    <xdr:clientData/>
  </xdr:twoCellAnchor>
  <xdr:twoCellAnchor>
    <xdr:from>
      <xdr:col>68</xdr:col>
      <xdr:colOff>101584</xdr:colOff>
      <xdr:row>20</xdr:row>
      <xdr:rowOff>82127</xdr:rowOff>
    </xdr:from>
    <xdr:to>
      <xdr:col>75</xdr:col>
      <xdr:colOff>150933</xdr:colOff>
      <xdr:row>21</xdr:row>
      <xdr:rowOff>130569</xdr:rowOff>
    </xdr:to>
    <xdr:sp macro="" textlink="'Auto Aid Worksheet (11)'!Q10:AT10">
      <xdr:nvSpPr>
        <xdr:cNvPr id="11" name="Rectangle: Rounded Corners 10">
          <a:hlinkClick xmlns:r="http://schemas.openxmlformats.org/officeDocument/2006/relationships" r:id="rId6"/>
          <a:extLst>
            <a:ext uri="{FF2B5EF4-FFF2-40B4-BE49-F238E27FC236}">
              <a16:creationId xmlns:a16="http://schemas.microsoft.com/office/drawing/2014/main" id="{00000000-0008-0000-3700-00000B000000}"/>
            </a:ext>
          </a:extLst>
        </xdr:cNvPr>
        <xdr:cNvSpPr/>
      </xdr:nvSpPr>
      <xdr:spPr>
        <a:xfrm>
          <a:off x="9140809" y="4143859"/>
          <a:ext cx="1683567"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D656C60-2CDA-48B9-BAAA-6CE6D7E99563}"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98863</xdr:colOff>
      <xdr:row>21</xdr:row>
      <xdr:rowOff>178242</xdr:rowOff>
    </xdr:from>
    <xdr:to>
      <xdr:col>75</xdr:col>
      <xdr:colOff>178018</xdr:colOff>
      <xdr:row>22</xdr:row>
      <xdr:rowOff>219880</xdr:rowOff>
    </xdr:to>
    <xdr:sp macro="" textlink="'Auto Aid Worksheet (12)'!Q10:AT10">
      <xdr:nvSpPr>
        <xdr:cNvPr id="12" name="Rectangle: Rounded Corners 11">
          <a:hlinkClick xmlns:r="http://schemas.openxmlformats.org/officeDocument/2006/relationships" r:id="rId7"/>
          <a:extLst>
            <a:ext uri="{FF2B5EF4-FFF2-40B4-BE49-F238E27FC236}">
              <a16:creationId xmlns:a16="http://schemas.microsoft.com/office/drawing/2014/main" id="{00000000-0008-0000-3700-00000C000000}"/>
            </a:ext>
          </a:extLst>
        </xdr:cNvPr>
        <xdr:cNvSpPr/>
      </xdr:nvSpPr>
      <xdr:spPr>
        <a:xfrm>
          <a:off x="9142170" y="4465852"/>
          <a:ext cx="1707930"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EA4FD9-23C5-4669-8280-4EF38AAFEEA1}"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98863</xdr:colOff>
      <xdr:row>6</xdr:row>
      <xdr:rowOff>24538</xdr:rowOff>
    </xdr:from>
    <xdr:to>
      <xdr:col>75</xdr:col>
      <xdr:colOff>148239</xdr:colOff>
      <xdr:row>7</xdr:row>
      <xdr:rowOff>71619</xdr:rowOff>
    </xdr:to>
    <xdr:sp macro="" textlink="'Auto Aid Worksheet'!Q10:AT10">
      <xdr:nvSpPr>
        <xdr:cNvPr id="13" name="Rectangle: Rounded Corners 12">
          <a:hlinkClick xmlns:r="http://schemas.openxmlformats.org/officeDocument/2006/relationships" r:id="rId8"/>
          <a:extLst>
            <a:ext uri="{FF2B5EF4-FFF2-40B4-BE49-F238E27FC236}">
              <a16:creationId xmlns:a16="http://schemas.microsoft.com/office/drawing/2014/main" id="{00000000-0008-0000-3700-00000D000000}"/>
            </a:ext>
          </a:extLst>
        </xdr:cNvPr>
        <xdr:cNvSpPr/>
      </xdr:nvSpPr>
      <xdr:spPr>
        <a:xfrm>
          <a:off x="9142170" y="943020"/>
          <a:ext cx="1679512" cy="27704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6C0034-C93C-4237-8236-48174FA317B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7</xdr:row>
      <xdr:rowOff>117927</xdr:rowOff>
    </xdr:from>
    <xdr:to>
      <xdr:col>75</xdr:col>
      <xdr:colOff>173939</xdr:colOff>
      <xdr:row>9</xdr:row>
      <xdr:rowOff>121465</xdr:rowOff>
    </xdr:to>
    <xdr:sp macro="" textlink="'Auto Aid Worksheet (2)'!Q10:AT10">
      <xdr:nvSpPr>
        <xdr:cNvPr id="14" name="Rectangle: Rounded Corners 13">
          <a:hlinkClick xmlns:r="http://schemas.openxmlformats.org/officeDocument/2006/relationships" r:id="rId9"/>
          <a:extLst>
            <a:ext uri="{FF2B5EF4-FFF2-40B4-BE49-F238E27FC236}">
              <a16:creationId xmlns:a16="http://schemas.microsoft.com/office/drawing/2014/main" id="{00000000-0008-0000-3700-00000E000000}"/>
            </a:ext>
          </a:extLst>
        </xdr:cNvPr>
        <xdr:cNvSpPr/>
      </xdr:nvSpPr>
      <xdr:spPr>
        <a:xfrm>
          <a:off x="9140809" y="1266370"/>
          <a:ext cx="1709294" cy="271599"/>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131262-EACC-4C34-A5F7-88408C518F06}" type="TxLink">
            <a:rPr lang="en-US" sz="1200" b="1" i="0" u="none" strike="noStrike">
              <a:solidFill>
                <a:srgbClr val="FF0000"/>
              </a:solidFill>
              <a:latin typeface="Calibri"/>
              <a:ea typeface="Calibri"/>
              <a:cs typeface="Calibri"/>
            </a:rPr>
            <a:pPr algn="ctr"/>
            <a:t>0</a:t>
          </a:fld>
          <a:endParaRPr lang="en-US" b="1" i="0" u="none" strike="noStrike">
            <a:latin typeface="Calibri"/>
            <a:ea typeface="Calibri"/>
            <a:cs typeface="Calibri"/>
          </a:endParaRPr>
        </a:p>
      </xdr:txBody>
    </xdr:sp>
    <xdr:clientData/>
  </xdr:twoCellAnchor>
  <xdr:twoCellAnchor>
    <xdr:from>
      <xdr:col>68</xdr:col>
      <xdr:colOff>101584</xdr:colOff>
      <xdr:row>9</xdr:row>
      <xdr:rowOff>167773</xdr:rowOff>
    </xdr:from>
    <xdr:to>
      <xdr:col>75</xdr:col>
      <xdr:colOff>173939</xdr:colOff>
      <xdr:row>11</xdr:row>
      <xdr:rowOff>95111</xdr:rowOff>
    </xdr:to>
    <xdr:sp macro="" textlink="'Auto Aid Worksheet (3)'!Q10:AT10">
      <xdr:nvSpPr>
        <xdr:cNvPr id="15" name="Rectangle: Rounded Corners 14">
          <a:hlinkClick xmlns:r="http://schemas.openxmlformats.org/officeDocument/2006/relationships" r:id="rId10"/>
          <a:extLst>
            <a:ext uri="{FF2B5EF4-FFF2-40B4-BE49-F238E27FC236}">
              <a16:creationId xmlns:a16="http://schemas.microsoft.com/office/drawing/2014/main" id="{00000000-0008-0000-3700-00000F000000}"/>
            </a:ext>
          </a:extLst>
        </xdr:cNvPr>
        <xdr:cNvSpPr/>
      </xdr:nvSpPr>
      <xdr:spPr>
        <a:xfrm>
          <a:off x="9140809" y="1585637"/>
          <a:ext cx="1709294" cy="270238"/>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EA2C5D4-BACE-4F1E-AC5B-927003DDD677}"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11</xdr:row>
      <xdr:rowOff>141419</xdr:rowOff>
    </xdr:from>
    <xdr:to>
      <xdr:col>75</xdr:col>
      <xdr:colOff>173939</xdr:colOff>
      <xdr:row>12</xdr:row>
      <xdr:rowOff>189861</xdr:rowOff>
    </xdr:to>
    <xdr:sp macro="" textlink="'Auto Aid Worksheet (4)'!Q10:AT10">
      <xdr:nvSpPr>
        <xdr:cNvPr id="16" name="Rectangle: Rounded Corners 15">
          <a:hlinkClick xmlns:r="http://schemas.openxmlformats.org/officeDocument/2006/relationships" r:id="rId11"/>
          <a:extLst>
            <a:ext uri="{FF2B5EF4-FFF2-40B4-BE49-F238E27FC236}">
              <a16:creationId xmlns:a16="http://schemas.microsoft.com/office/drawing/2014/main" id="{00000000-0008-0000-3700-000010000000}"/>
            </a:ext>
          </a:extLst>
        </xdr:cNvPr>
        <xdr:cNvSpPr/>
      </xdr:nvSpPr>
      <xdr:spPr>
        <a:xfrm>
          <a:off x="9140809" y="1898101"/>
          <a:ext cx="1709294" cy="278403"/>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190FF7-6592-4607-ABAD-94CA65A3BE7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13</xdr:row>
      <xdr:rowOff>7569</xdr:rowOff>
    </xdr:from>
    <xdr:to>
      <xdr:col>75</xdr:col>
      <xdr:colOff>173939</xdr:colOff>
      <xdr:row>14</xdr:row>
      <xdr:rowOff>56011</xdr:rowOff>
    </xdr:to>
    <xdr:sp macro="" textlink="'Auto Aid Worksheet (5)'!Q10:AT10">
      <xdr:nvSpPr>
        <xdr:cNvPr id="17" name="Rectangle: Rounded Corners 16">
          <a:hlinkClick xmlns:r="http://schemas.openxmlformats.org/officeDocument/2006/relationships" r:id="rId12"/>
          <a:extLst>
            <a:ext uri="{FF2B5EF4-FFF2-40B4-BE49-F238E27FC236}">
              <a16:creationId xmlns:a16="http://schemas.microsoft.com/office/drawing/2014/main" id="{00000000-0008-0000-3700-000011000000}"/>
            </a:ext>
          </a:extLst>
        </xdr:cNvPr>
        <xdr:cNvSpPr/>
      </xdr:nvSpPr>
      <xdr:spPr>
        <a:xfrm>
          <a:off x="9140809" y="2224173"/>
          <a:ext cx="1709294"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57E3028-E62F-42BC-B5F4-15BFEB94097B}"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14</xdr:row>
      <xdr:rowOff>102319</xdr:rowOff>
    </xdr:from>
    <xdr:to>
      <xdr:col>75</xdr:col>
      <xdr:colOff>178040</xdr:colOff>
      <xdr:row>15</xdr:row>
      <xdr:rowOff>161646</xdr:rowOff>
    </xdr:to>
    <xdr:sp macro="" textlink="'Auto Aid Worksheet (6)'!Q10:AT10">
      <xdr:nvSpPr>
        <xdr:cNvPr id="18" name="Rectangle: Rounded Corners 17">
          <a:hlinkClick xmlns:r="http://schemas.openxmlformats.org/officeDocument/2006/relationships" r:id="rId13"/>
          <a:extLst>
            <a:ext uri="{FF2B5EF4-FFF2-40B4-BE49-F238E27FC236}">
              <a16:creationId xmlns:a16="http://schemas.microsoft.com/office/drawing/2014/main" id="{00000000-0008-0000-3700-000012000000}"/>
            </a:ext>
          </a:extLst>
        </xdr:cNvPr>
        <xdr:cNvSpPr/>
      </xdr:nvSpPr>
      <xdr:spPr>
        <a:xfrm>
          <a:off x="9140809" y="2544801"/>
          <a:ext cx="1709313" cy="274320"/>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3412E9-6B20-47FB-B855-DB2B5097986A}"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16</xdr:row>
      <xdr:rowOff>6568</xdr:rowOff>
    </xdr:from>
    <xdr:to>
      <xdr:col>75</xdr:col>
      <xdr:colOff>175152</xdr:colOff>
      <xdr:row>17</xdr:row>
      <xdr:rowOff>118964</xdr:rowOff>
    </xdr:to>
    <xdr:sp macro="" textlink="'Auto Aid Worksheet (7)'!Q10:AT10">
      <xdr:nvSpPr>
        <xdr:cNvPr id="19" name="Rectangle: Rounded Corners 18">
          <a:hlinkClick xmlns:r="http://schemas.openxmlformats.org/officeDocument/2006/relationships" r:id="rId14"/>
          <a:extLst>
            <a:ext uri="{FF2B5EF4-FFF2-40B4-BE49-F238E27FC236}">
              <a16:creationId xmlns:a16="http://schemas.microsoft.com/office/drawing/2014/main" id="{00000000-0008-0000-3700-000013000000}"/>
            </a:ext>
          </a:extLst>
        </xdr:cNvPr>
        <xdr:cNvSpPr/>
      </xdr:nvSpPr>
      <xdr:spPr>
        <a:xfrm>
          <a:off x="9140809" y="2865429"/>
          <a:ext cx="1710507" cy="274321"/>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EAA7A2-5DFA-4F23-92BD-0E044B4FCB35}"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18</xdr:row>
      <xdr:rowOff>1987</xdr:rowOff>
    </xdr:from>
    <xdr:to>
      <xdr:col>75</xdr:col>
      <xdr:colOff>178015</xdr:colOff>
      <xdr:row>19</xdr:row>
      <xdr:rowOff>53148</xdr:rowOff>
    </xdr:to>
    <xdr:sp macro="" textlink="'Auto Aid Worksheet (8)'!Q10:AT10">
      <xdr:nvSpPr>
        <xdr:cNvPr id="20" name="Rectangle: Rounded Corners 19">
          <a:hlinkClick xmlns:r="http://schemas.openxmlformats.org/officeDocument/2006/relationships" r:id="rId15"/>
          <a:extLst>
            <a:ext uri="{FF2B5EF4-FFF2-40B4-BE49-F238E27FC236}">
              <a16:creationId xmlns:a16="http://schemas.microsoft.com/office/drawing/2014/main" id="{00000000-0008-0000-3700-000014000000}"/>
            </a:ext>
          </a:extLst>
        </xdr:cNvPr>
        <xdr:cNvSpPr/>
      </xdr:nvSpPr>
      <xdr:spPr>
        <a:xfrm>
          <a:off x="9140809" y="3186058"/>
          <a:ext cx="1709288" cy="271597"/>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292115-2C47-4A7D-9AB8-6BDEC55B2513}"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99456</xdr:rowOff>
    </xdr:from>
    <xdr:to>
      <xdr:col>75</xdr:col>
      <xdr:colOff>153527</xdr:colOff>
      <xdr:row>19</xdr:row>
      <xdr:rowOff>369694</xdr:rowOff>
    </xdr:to>
    <xdr:sp macro="" textlink="'Auto Aid Worksheet (9)'!Q10:AT10">
      <xdr:nvSpPr>
        <xdr:cNvPr id="21" name="Rectangle: Rounded Corners 20">
          <a:hlinkClick xmlns:r="http://schemas.openxmlformats.org/officeDocument/2006/relationships" r:id="rId16"/>
          <a:extLst>
            <a:ext uri="{FF2B5EF4-FFF2-40B4-BE49-F238E27FC236}">
              <a16:creationId xmlns:a16="http://schemas.microsoft.com/office/drawing/2014/main" id="{00000000-0008-0000-3700-000015000000}"/>
            </a:ext>
          </a:extLst>
        </xdr:cNvPr>
        <xdr:cNvSpPr/>
      </xdr:nvSpPr>
      <xdr:spPr>
        <a:xfrm>
          <a:off x="9140809" y="3503963"/>
          <a:ext cx="1686161" cy="266156"/>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B9C055-09D2-490E-BBD4-5595EF181B74}"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twoCellAnchor>
    <xdr:from>
      <xdr:col>68</xdr:col>
      <xdr:colOff>101584</xdr:colOff>
      <xdr:row>19</xdr:row>
      <xdr:rowOff>416002</xdr:rowOff>
    </xdr:from>
    <xdr:to>
      <xdr:col>75</xdr:col>
      <xdr:colOff>153531</xdr:colOff>
      <xdr:row>20</xdr:row>
      <xdr:rowOff>35819</xdr:rowOff>
    </xdr:to>
    <xdr:sp macro="" textlink="'Auto Aid Worksheet (10)'!Q10:AT10">
      <xdr:nvSpPr>
        <xdr:cNvPr id="22" name="Rectangle: Rounded Corners 21">
          <a:hlinkClick xmlns:r="http://schemas.openxmlformats.org/officeDocument/2006/relationships" r:id="rId17"/>
          <a:extLst>
            <a:ext uri="{FF2B5EF4-FFF2-40B4-BE49-F238E27FC236}">
              <a16:creationId xmlns:a16="http://schemas.microsoft.com/office/drawing/2014/main" id="{00000000-0008-0000-3700-000016000000}"/>
            </a:ext>
          </a:extLst>
        </xdr:cNvPr>
        <xdr:cNvSpPr/>
      </xdr:nvSpPr>
      <xdr:spPr>
        <a:xfrm>
          <a:off x="9140809" y="3817788"/>
          <a:ext cx="1686165" cy="278402"/>
        </a:xfrm>
        <a:prstGeom prst="roundRect">
          <a:avLst/>
        </a:prstGeom>
        <a:solidFill>
          <a:schemeClr val="accent4">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C0CA2C1-3D87-4A67-853C-5459510BD072}" type="TxLink">
            <a:rPr lang="en-US" sz="1200" b="1" i="0" u="none" strike="noStrike">
              <a:solidFill>
                <a:srgbClr val="FF0000"/>
              </a:solidFill>
              <a:latin typeface="Calibri"/>
              <a:ea typeface="Calibri"/>
              <a:cs typeface="Calibri"/>
            </a:rPr>
            <a:pPr algn="ctr"/>
            <a:t>0</a:t>
          </a:fld>
          <a:endParaRPr lang="en-US" sz="1100" b="1" i="0" u="none" strike="noStrike">
            <a:solidFill>
              <a:schemeClr val="bg1"/>
            </a:solidFill>
            <a:latin typeface="Calibri"/>
            <a:ea typeface="Calibri"/>
            <a:cs typeface="Calibri"/>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590550</xdr:colOff>
      <xdr:row>2</xdr:row>
      <xdr:rowOff>19050</xdr:rowOff>
    </xdr:from>
    <xdr:to>
      <xdr:col>8</xdr:col>
      <xdr:colOff>304800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5856514" y="413657"/>
          <a:ext cx="930729" cy="283029"/>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a:t>Back</a:t>
          </a:r>
        </a:p>
      </xdr:txBody>
    </xdr:sp>
    <xdr:clientData/>
  </xdr:twoCellAnchor>
  <xdr:twoCellAnchor>
    <xdr:from>
      <xdr:col>2</xdr:col>
      <xdr:colOff>821871</xdr:colOff>
      <xdr:row>0</xdr:row>
      <xdr:rowOff>136071</xdr:rowOff>
    </xdr:from>
    <xdr:to>
      <xdr:col>5</xdr:col>
      <xdr:colOff>35379</xdr:colOff>
      <xdr:row>1</xdr:row>
      <xdr:rowOff>164647</xdr:rowOff>
    </xdr:to>
    <xdr:sp macro="" textlink="'Automatic Response (2)'!V5">
      <xdr:nvSpPr>
        <xdr:cNvPr id="3" name="Rectangle 2">
          <a:extLst>
            <a:ext uri="{FF2B5EF4-FFF2-40B4-BE49-F238E27FC236}">
              <a16:creationId xmlns:a16="http://schemas.microsoft.com/office/drawing/2014/main" id="{00000000-0008-0000-3800-000003000000}"/>
            </a:ext>
          </a:extLst>
        </xdr:cNvPr>
        <xdr:cNvSpPr/>
      </xdr:nvSpPr>
      <xdr:spPr>
        <a:xfrm>
          <a:off x="1646463" y="138792"/>
          <a:ext cx="3004459" cy="217716"/>
        </a:xfrm>
        <a:prstGeom prst="rect">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ctr"/>
        <a:lstStyle/>
        <a:p>
          <a:pPr algn="ctr"/>
          <a:fld id="{D23761F6-508F-4A9B-89D7-C74F82207E8D}" type="TxLink">
            <a:rPr lang="en-US" sz="1100" b="1" i="0" u="none" strike="noStrike">
              <a:solidFill>
                <a:srgbClr val="000000"/>
              </a:solidFill>
              <a:latin typeface="Calibri"/>
              <a:ea typeface="Calibri"/>
              <a:cs typeface="Calibri"/>
            </a:rPr>
            <a:pPr algn="ctr"/>
            <a:t> </a:t>
          </a:fld>
          <a:endParaRPr lang="en-US" sz="1100">
            <a:solidFill>
              <a:schemeClr val="tx1">
                <a:lumMod val="85000"/>
                <a:lumOff val="15000"/>
              </a:schemeClr>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61</xdr:col>
      <xdr:colOff>71384</xdr:colOff>
      <xdr:row>11</xdr:row>
      <xdr:rowOff>12038</xdr:rowOff>
    </xdr:from>
    <xdr:to>
      <xdr:col>75</xdr:col>
      <xdr:colOff>38727</xdr:colOff>
      <xdr:row>27</xdr:row>
      <xdr:rowOff>836</xdr:rowOff>
    </xdr:to>
    <xdr:sp macro="" textlink="" fLocksText="0">
      <xdr:nvSpPr>
        <xdr:cNvPr id="2" name="TextBox 1">
          <a:extLst>
            <a:ext uri="{FF2B5EF4-FFF2-40B4-BE49-F238E27FC236}">
              <a16:creationId xmlns:a16="http://schemas.microsoft.com/office/drawing/2014/main" id="{00000000-0008-0000-3900-000002000000}"/>
            </a:ext>
          </a:extLst>
        </xdr:cNvPr>
        <xdr:cNvSpPr txBox="1"/>
      </xdr:nvSpPr>
      <xdr:spPr>
        <a:xfrm>
          <a:off x="9154152" y="2163328"/>
          <a:ext cx="3637189" cy="3078979"/>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481880</xdr:colOff>
      <xdr:row>3</xdr:row>
      <xdr:rowOff>51082</xdr:rowOff>
    </xdr:from>
    <xdr:to>
      <xdr:col>2</xdr:col>
      <xdr:colOff>2859</xdr:colOff>
      <xdr:row>4</xdr:row>
      <xdr:rowOff>81249</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698233" y="645714"/>
          <a:ext cx="1372912" cy="231553"/>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481880</xdr:colOff>
      <xdr:row>4</xdr:row>
      <xdr:rowOff>156947</xdr:rowOff>
    </xdr:from>
    <xdr:to>
      <xdr:col>1</xdr:col>
      <xdr:colOff>1849317</xdr:colOff>
      <xdr:row>5</xdr:row>
      <xdr:rowOff>183027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900-000004000000}"/>
            </a:ext>
          </a:extLst>
        </xdr:cNvPr>
        <xdr:cNvSpPr/>
      </xdr:nvSpPr>
      <xdr:spPr>
        <a:xfrm>
          <a:off x="698233" y="951604"/>
          <a:ext cx="1371519" cy="226105"/>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481880</xdr:colOff>
      <xdr:row>6</xdr:row>
      <xdr:rowOff>78372</xdr:rowOff>
    </xdr:from>
    <xdr:to>
      <xdr:col>2</xdr:col>
      <xdr:colOff>12438</xdr:colOff>
      <xdr:row>7</xdr:row>
      <xdr:rowOff>114189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900-000005000000}"/>
            </a:ext>
          </a:extLst>
        </xdr:cNvPr>
        <xdr:cNvSpPr/>
      </xdr:nvSpPr>
      <xdr:spPr>
        <a:xfrm>
          <a:off x="698233" y="1264915"/>
          <a:ext cx="1383852" cy="226317"/>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481880</xdr:colOff>
      <xdr:row>8</xdr:row>
      <xdr:rowOff>28570</xdr:rowOff>
    </xdr:from>
    <xdr:to>
      <xdr:col>2</xdr:col>
      <xdr:colOff>2860</xdr:colOff>
      <xdr:row>9</xdr:row>
      <xdr:rowOff>61662</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3900-000006000000}"/>
            </a:ext>
          </a:extLst>
        </xdr:cNvPr>
        <xdr:cNvSpPr/>
      </xdr:nvSpPr>
      <xdr:spPr>
        <a:xfrm>
          <a:off x="698233" y="1594752"/>
          <a:ext cx="1372913" cy="227674"/>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494044</xdr:colOff>
      <xdr:row>10</xdr:row>
      <xdr:rowOff>46056</xdr:rowOff>
    </xdr:from>
    <xdr:to>
      <xdr:col>2</xdr:col>
      <xdr:colOff>13664</xdr:colOff>
      <xdr:row>11</xdr:row>
      <xdr:rowOff>74856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3900-000007000000}"/>
            </a:ext>
          </a:extLst>
        </xdr:cNvPr>
        <xdr:cNvSpPr/>
      </xdr:nvSpPr>
      <xdr:spPr>
        <a:xfrm>
          <a:off x="711758" y="1995960"/>
          <a:ext cx="1371553" cy="228825"/>
        </a:xfrm>
        <a:prstGeom prst="roundRect">
          <a:avLst/>
        </a:prstGeom>
        <a:solidFill>
          <a:schemeClr val="tx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Back</a:t>
          </a:r>
        </a:p>
      </xdr:txBody>
    </xdr:sp>
    <xdr:clientData/>
  </xdr:twoCellAnchor>
  <xdr:twoCellAnchor>
    <xdr:from>
      <xdr:col>71</xdr:col>
      <xdr:colOff>0</xdr:colOff>
      <xdr:row>4</xdr:row>
      <xdr:rowOff>0</xdr:rowOff>
    </xdr:from>
    <xdr:to>
      <xdr:col>72</xdr:col>
      <xdr:colOff>305193</xdr:colOff>
      <xdr:row>6</xdr:row>
      <xdr:rowOff>139173</xdr:rowOff>
    </xdr:to>
    <xdr:grpSp>
      <xdr:nvGrpSpPr>
        <xdr:cNvPr id="8" name="Group 7">
          <a:extLst>
            <a:ext uri="{FF2B5EF4-FFF2-40B4-BE49-F238E27FC236}">
              <a16:creationId xmlns:a16="http://schemas.microsoft.com/office/drawing/2014/main" id="{00000000-0008-0000-3900-000008000000}"/>
            </a:ext>
          </a:extLst>
        </xdr:cNvPr>
        <xdr:cNvGrpSpPr/>
      </xdr:nvGrpSpPr>
      <xdr:grpSpPr>
        <a:xfrm>
          <a:off x="10306050" y="790575"/>
          <a:ext cx="914793" cy="529698"/>
          <a:chOff x="9301612" y="195416"/>
          <a:chExt cx="914399" cy="534972"/>
        </a:xfrm>
      </xdr:grpSpPr>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3900-000009000000}"/>
              </a:ext>
            </a:extLst>
          </xdr:cNvPr>
          <xdr:cNvSpPr/>
        </xdr:nvSpPr>
        <xdr:spPr>
          <a:xfrm>
            <a:off x="9301612" y="195416"/>
            <a:ext cx="914399" cy="234044"/>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3900-00000A000000}"/>
              </a:ext>
            </a:extLst>
          </xdr:cNvPr>
          <xdr:cNvSpPr/>
        </xdr:nvSpPr>
        <xdr:spPr>
          <a:xfrm>
            <a:off x="9301612" y="501788"/>
            <a:ext cx="913038" cy="22860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grpSp>
    <xdr:clientData/>
  </xdr:twoCellAnchor>
  <xdr:twoCellAnchor>
    <xdr:from>
      <xdr:col>16</xdr:col>
      <xdr:colOff>79194</xdr:colOff>
      <xdr:row>1</xdr:row>
      <xdr:rowOff>87086</xdr:rowOff>
    </xdr:from>
    <xdr:to>
      <xdr:col>44</xdr:col>
      <xdr:colOff>34292</xdr:colOff>
      <xdr:row>2</xdr:row>
      <xdr:rowOff>169816</xdr:rowOff>
    </xdr:to>
    <xdr:sp macro="" textlink="'Automatic Response (2)'!V5">
      <xdr:nvSpPr>
        <xdr:cNvPr id="11" name="Rectangle 10">
          <a:extLst>
            <a:ext uri="{FF2B5EF4-FFF2-40B4-BE49-F238E27FC236}">
              <a16:creationId xmlns:a16="http://schemas.microsoft.com/office/drawing/2014/main" id="{00000000-0008-0000-3900-00000B000000}"/>
            </a:ext>
          </a:extLst>
        </xdr:cNvPr>
        <xdr:cNvSpPr/>
      </xdr:nvSpPr>
      <xdr:spPr>
        <a:xfrm>
          <a:off x="3910965" y="278947"/>
          <a:ext cx="3242584" cy="274590"/>
        </a:xfrm>
        <a:prstGeom prst="rect">
          <a:avLst/>
        </a:prstGeom>
        <a:ln w="12700">
          <a:solidFill>
            <a:schemeClr val="tx1"/>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AA8F03BB-8DF0-42ED-A12F-FA9ED280BD69}" type="TxLink">
            <a:rPr lang="en-US" sz="1100" b="1" i="0" u="none" strike="noStrike">
              <a:solidFill>
                <a:srgbClr val="000000"/>
              </a:solidFill>
              <a:latin typeface="Calibri"/>
              <a:ea typeface="Calibri"/>
              <a:cs typeface="Calibri"/>
            </a:rPr>
            <a:pPr algn="ctr"/>
            <a:t> </a:t>
          </a:fld>
          <a:endParaRPr lang="en-US" sz="16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56</xdr:col>
      <xdr:colOff>38099</xdr:colOff>
      <xdr:row>6</xdr:row>
      <xdr:rowOff>112395</xdr:rowOff>
    </xdr:from>
    <xdr:to>
      <xdr:col>61</xdr:col>
      <xdr:colOff>266699</xdr:colOff>
      <xdr:row>8</xdr:row>
      <xdr:rowOff>1694</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562974" y="1436370"/>
          <a:ext cx="1295400" cy="279824"/>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1</a:t>
          </a:r>
        </a:p>
      </xdr:txBody>
    </xdr:sp>
    <xdr:clientData/>
  </xdr:twoCellAnchor>
  <xdr:twoCellAnchor>
    <xdr:from>
      <xdr:col>56</xdr:col>
      <xdr:colOff>38099</xdr:colOff>
      <xdr:row>9</xdr:row>
      <xdr:rowOff>91440</xdr:rowOff>
    </xdr:from>
    <xdr:to>
      <xdr:col>61</xdr:col>
      <xdr:colOff>266699</xdr:colOff>
      <xdr:row>11</xdr:row>
      <xdr:rowOff>90476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A00-000004000000}"/>
            </a:ext>
          </a:extLst>
        </xdr:cNvPr>
        <xdr:cNvSpPr/>
      </xdr:nvSpPr>
      <xdr:spPr>
        <a:xfrm>
          <a:off x="8562974" y="1901190"/>
          <a:ext cx="1295400" cy="284786"/>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2</a:t>
          </a:r>
        </a:p>
      </xdr:txBody>
    </xdr:sp>
    <xdr:clientData/>
  </xdr:twoCellAnchor>
  <xdr:twoCellAnchor>
    <xdr:from>
      <xdr:col>56</xdr:col>
      <xdr:colOff>38099</xdr:colOff>
      <xdr:row>13</xdr:row>
      <xdr:rowOff>0</xdr:rowOff>
    </xdr:from>
    <xdr:to>
      <xdr:col>61</xdr:col>
      <xdr:colOff>266699</xdr:colOff>
      <xdr:row>15</xdr:row>
      <xdr:rowOff>5530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A00-000005000000}"/>
            </a:ext>
          </a:extLst>
        </xdr:cNvPr>
        <xdr:cNvSpPr/>
      </xdr:nvSpPr>
      <xdr:spPr>
        <a:xfrm>
          <a:off x="8562974" y="2381250"/>
          <a:ext cx="1295400" cy="29128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3</a:t>
          </a:r>
        </a:p>
      </xdr:txBody>
    </xdr:sp>
    <xdr:clientData/>
  </xdr:twoCellAnchor>
  <xdr:twoCellAnchor>
    <xdr:from>
      <xdr:col>56</xdr:col>
      <xdr:colOff>38099</xdr:colOff>
      <xdr:row>15</xdr:row>
      <xdr:rowOff>108585</xdr:rowOff>
    </xdr:from>
    <xdr:to>
      <xdr:col>61</xdr:col>
      <xdr:colOff>266699</xdr:colOff>
      <xdr:row>17</xdr:row>
      <xdr:rowOff>150733</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3A00-000006000000}"/>
            </a:ext>
          </a:extLst>
        </xdr:cNvPr>
        <xdr:cNvSpPr/>
      </xdr:nvSpPr>
      <xdr:spPr>
        <a:xfrm>
          <a:off x="8562974" y="2775585"/>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4</a:t>
          </a:r>
        </a:p>
      </xdr:txBody>
    </xdr:sp>
    <xdr:clientData/>
  </xdr:twoCellAnchor>
  <xdr:twoCellAnchor>
    <xdr:from>
      <xdr:col>56</xdr:col>
      <xdr:colOff>38099</xdr:colOff>
      <xdr:row>18</xdr:row>
      <xdr:rowOff>95250</xdr:rowOff>
    </xdr:from>
    <xdr:to>
      <xdr:col>61</xdr:col>
      <xdr:colOff>266699</xdr:colOff>
      <xdr:row>20</xdr:row>
      <xdr:rowOff>42148</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3A00-000007000000}"/>
            </a:ext>
          </a:extLst>
        </xdr:cNvPr>
        <xdr:cNvSpPr/>
      </xdr:nvSpPr>
      <xdr:spPr>
        <a:xfrm>
          <a:off x="8562974" y="3238500"/>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5</a:t>
          </a:r>
        </a:p>
      </xdr:txBody>
    </xdr:sp>
    <xdr:clientData/>
  </xdr:twoCellAnchor>
  <xdr:twoCellAnchor>
    <xdr:from>
      <xdr:col>56</xdr:col>
      <xdr:colOff>19050</xdr:colOff>
      <xdr:row>21</xdr:row>
      <xdr:rowOff>76200</xdr:rowOff>
    </xdr:from>
    <xdr:to>
      <xdr:col>61</xdr:col>
      <xdr:colOff>276225</xdr:colOff>
      <xdr:row>24</xdr:row>
      <xdr:rowOff>66675</xdr:rowOff>
    </xdr:to>
    <xdr:sp macro="" textlink="">
      <xdr:nvSpPr>
        <xdr:cNvPr id="24" name="Rectangle: Rounded Corners 23">
          <a:hlinkClick xmlns:r="http://schemas.openxmlformats.org/officeDocument/2006/relationships" r:id="rId6"/>
          <a:extLst>
            <a:ext uri="{FF2B5EF4-FFF2-40B4-BE49-F238E27FC236}">
              <a16:creationId xmlns:a16="http://schemas.microsoft.com/office/drawing/2014/main" id="{00000000-0008-0000-3A00-000018000000}"/>
            </a:ext>
          </a:extLst>
        </xdr:cNvPr>
        <xdr:cNvSpPr/>
      </xdr:nvSpPr>
      <xdr:spPr>
        <a:xfrm>
          <a:off x="8543925" y="3686175"/>
          <a:ext cx="1323975" cy="5715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Static Water</a:t>
          </a:r>
          <a:r>
            <a:rPr lang="en-US" sz="1100" baseline="0">
              <a:solidFill>
                <a:schemeClr val="tx1"/>
              </a:solidFill>
            </a:rPr>
            <a:t> Points Worksheet</a:t>
          </a:r>
          <a:endParaRPr lang="en-US" sz="1100">
            <a:solidFill>
              <a:schemeClr val="tx1"/>
            </a:solidFill>
          </a:endParaRPr>
        </a:p>
      </xdr:txBody>
    </xdr:sp>
    <xdr:clientData/>
  </xdr:twoCellAnchor>
  <xdr:twoCellAnchor>
    <xdr:from>
      <xdr:col>61</xdr:col>
      <xdr:colOff>533400</xdr:colOff>
      <xdr:row>6</xdr:row>
      <xdr:rowOff>110490</xdr:rowOff>
    </xdr:from>
    <xdr:to>
      <xdr:col>65</xdr:col>
      <xdr:colOff>510351</xdr:colOff>
      <xdr:row>8</xdr:row>
      <xdr:rowOff>3810</xdr:rowOff>
    </xdr:to>
    <xdr:sp macro="" textlink="$V$3">
      <xdr:nvSpPr>
        <xdr:cNvPr id="2" name="Rectangle: Rounded Corners 1">
          <a:extLst>
            <a:ext uri="{FF2B5EF4-FFF2-40B4-BE49-F238E27FC236}">
              <a16:creationId xmlns:a16="http://schemas.microsoft.com/office/drawing/2014/main" id="{00000000-0008-0000-3A00-000002000000}"/>
            </a:ext>
          </a:extLst>
        </xdr:cNvPr>
        <xdr:cNvSpPr/>
      </xdr:nvSpPr>
      <xdr:spPr>
        <a:xfrm>
          <a:off x="10125075" y="1434465"/>
          <a:ext cx="2415351" cy="283845"/>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9F219C8-FAAC-4A9D-ABAC-A9D85B20CD2A}"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9</xdr:row>
      <xdr:rowOff>95250</xdr:rowOff>
    </xdr:from>
    <xdr:to>
      <xdr:col>65</xdr:col>
      <xdr:colOff>510351</xdr:colOff>
      <xdr:row>11</xdr:row>
      <xdr:rowOff>91440</xdr:rowOff>
    </xdr:to>
    <xdr:sp macro="" textlink="'Water System 2'!V3:AS3">
      <xdr:nvSpPr>
        <xdr:cNvPr id="23" name="Rectangle: Rounded Corners 22">
          <a:extLst>
            <a:ext uri="{FF2B5EF4-FFF2-40B4-BE49-F238E27FC236}">
              <a16:creationId xmlns:a16="http://schemas.microsoft.com/office/drawing/2014/main" id="{00000000-0008-0000-3A00-000017000000}"/>
            </a:ext>
          </a:extLst>
        </xdr:cNvPr>
        <xdr:cNvSpPr/>
      </xdr:nvSpPr>
      <xdr:spPr>
        <a:xfrm>
          <a:off x="10125075" y="1905000"/>
          <a:ext cx="2415351" cy="28194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C4E4A7A-2785-40DE-960D-0C74AFDB25E0}"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13</xdr:row>
      <xdr:rowOff>0</xdr:rowOff>
    </xdr:from>
    <xdr:to>
      <xdr:col>65</xdr:col>
      <xdr:colOff>510351</xdr:colOff>
      <xdr:row>15</xdr:row>
      <xdr:rowOff>4082</xdr:rowOff>
    </xdr:to>
    <xdr:sp macro="" textlink="'Water System 3'!V3:AS3">
      <xdr:nvSpPr>
        <xdr:cNvPr id="25" name="Rectangle: Rounded Corners 24">
          <a:extLst>
            <a:ext uri="{FF2B5EF4-FFF2-40B4-BE49-F238E27FC236}">
              <a16:creationId xmlns:a16="http://schemas.microsoft.com/office/drawing/2014/main" id="{00000000-0008-0000-3A00-000019000000}"/>
            </a:ext>
          </a:extLst>
        </xdr:cNvPr>
        <xdr:cNvSpPr/>
      </xdr:nvSpPr>
      <xdr:spPr>
        <a:xfrm>
          <a:off x="10125075" y="2381250"/>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29D22B9-E028-49D8-A3F6-2349B9F3D6BB}" type="TxLink">
            <a:rPr lang="en-US" sz="1400" b="1" i="0" u="none" strike="noStrike">
              <a:solidFill>
                <a:srgbClr val="000000"/>
              </a:solidFill>
              <a:latin typeface="Calibri"/>
              <a:ea typeface="Calibri"/>
              <a:cs typeface="Calibri"/>
            </a:rPr>
            <a:pPr algn="ctr"/>
            <a:t> </a:t>
          </a:fld>
          <a:endParaRPr lang="en-US"/>
        </a:p>
      </xdr:txBody>
    </xdr:sp>
    <xdr:clientData/>
  </xdr:twoCellAnchor>
  <xdr:twoCellAnchor>
    <xdr:from>
      <xdr:col>61</xdr:col>
      <xdr:colOff>533400</xdr:colOff>
      <xdr:row>15</xdr:row>
      <xdr:rowOff>175260</xdr:rowOff>
    </xdr:from>
    <xdr:to>
      <xdr:col>65</xdr:col>
      <xdr:colOff>510351</xdr:colOff>
      <xdr:row>17</xdr:row>
      <xdr:rowOff>158369</xdr:rowOff>
    </xdr:to>
    <xdr:sp macro="" textlink="'Water System 4'!V3:AS3">
      <xdr:nvSpPr>
        <xdr:cNvPr id="26" name="Rectangle: Rounded Corners 25">
          <a:extLst>
            <a:ext uri="{FF2B5EF4-FFF2-40B4-BE49-F238E27FC236}">
              <a16:creationId xmlns:a16="http://schemas.microsoft.com/office/drawing/2014/main" id="{00000000-0008-0000-3A00-00001A000000}"/>
            </a:ext>
          </a:extLst>
        </xdr:cNvPr>
        <xdr:cNvSpPr/>
      </xdr:nvSpPr>
      <xdr:spPr>
        <a:xfrm>
          <a:off x="10125075" y="2842260"/>
          <a:ext cx="2415351" cy="268859"/>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315885F-1232-4FDA-8F96-EB4A41CE9697}"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18</xdr:row>
      <xdr:rowOff>95250</xdr:rowOff>
    </xdr:from>
    <xdr:to>
      <xdr:col>65</xdr:col>
      <xdr:colOff>510351</xdr:colOff>
      <xdr:row>20</xdr:row>
      <xdr:rowOff>4082</xdr:rowOff>
    </xdr:to>
    <xdr:sp macro="" textlink="'Water System 5'!V3:AS3">
      <xdr:nvSpPr>
        <xdr:cNvPr id="27" name="Rectangle: Rounded Corners 26">
          <a:extLst>
            <a:ext uri="{FF2B5EF4-FFF2-40B4-BE49-F238E27FC236}">
              <a16:creationId xmlns:a16="http://schemas.microsoft.com/office/drawing/2014/main" id="{00000000-0008-0000-3A00-00001B000000}"/>
            </a:ext>
          </a:extLst>
        </xdr:cNvPr>
        <xdr:cNvSpPr/>
      </xdr:nvSpPr>
      <xdr:spPr>
        <a:xfrm>
          <a:off x="10125075" y="3238500"/>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B8758F8-6DB0-4896-87DF-D7516BBA56F2}"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58</xdr:col>
      <xdr:colOff>0</xdr:colOff>
      <xdr:row>2</xdr:row>
      <xdr:rowOff>0</xdr:rowOff>
    </xdr:from>
    <xdr:to>
      <xdr:col>61</xdr:col>
      <xdr:colOff>76200</xdr:colOff>
      <xdr:row>3</xdr:row>
      <xdr:rowOff>26670</xdr:rowOff>
    </xdr:to>
    <xdr:sp macro="" textlink="">
      <xdr:nvSpPr>
        <xdr:cNvPr id="28" name="Rectangle: Rounded Corners 27">
          <a:hlinkClick xmlns:r="http://schemas.openxmlformats.org/officeDocument/2006/relationships" r:id="rId7"/>
          <a:extLst>
            <a:ext uri="{FF2B5EF4-FFF2-40B4-BE49-F238E27FC236}">
              <a16:creationId xmlns:a16="http://schemas.microsoft.com/office/drawing/2014/main" id="{00000000-0008-0000-3A00-00001C000000}"/>
            </a:ext>
          </a:extLst>
        </xdr:cNvPr>
        <xdr:cNvSpPr/>
      </xdr:nvSpPr>
      <xdr:spPr>
        <a:xfrm>
          <a:off x="8753475" y="485775"/>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58</xdr:col>
      <xdr:colOff>0</xdr:colOff>
      <xdr:row>3</xdr:row>
      <xdr:rowOff>87630</xdr:rowOff>
    </xdr:from>
    <xdr:to>
      <xdr:col>61</xdr:col>
      <xdr:colOff>76200</xdr:colOff>
      <xdr:row>4</xdr:row>
      <xdr:rowOff>161925</xdr:rowOff>
    </xdr:to>
    <xdr:sp macro="" textlink="">
      <xdr:nvSpPr>
        <xdr:cNvPr id="29" name="Rectangle: Rounded Corners 28">
          <a:hlinkClick xmlns:r="http://schemas.openxmlformats.org/officeDocument/2006/relationships" r:id="rId8"/>
          <a:extLst>
            <a:ext uri="{FF2B5EF4-FFF2-40B4-BE49-F238E27FC236}">
              <a16:creationId xmlns:a16="http://schemas.microsoft.com/office/drawing/2014/main" id="{00000000-0008-0000-3A00-00001D000000}"/>
            </a:ext>
          </a:extLst>
        </xdr:cNvPr>
        <xdr:cNvSpPr/>
      </xdr:nvSpPr>
      <xdr:spPr>
        <a:xfrm>
          <a:off x="8753475" y="82105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55</xdr:col>
      <xdr:colOff>66675</xdr:colOff>
      <xdr:row>26</xdr:row>
      <xdr:rowOff>0</xdr:rowOff>
    </xdr:from>
    <xdr:to>
      <xdr:col>65</xdr:col>
      <xdr:colOff>266700</xdr:colOff>
      <xdr:row>55</xdr:row>
      <xdr:rowOff>85725</xdr:rowOff>
    </xdr:to>
    <xdr:sp macro="" textlink="" fLocksText="0">
      <xdr:nvSpPr>
        <xdr:cNvPr id="9" name="TextBox 8">
          <a:extLst>
            <a:ext uri="{FF2B5EF4-FFF2-40B4-BE49-F238E27FC236}">
              <a16:creationId xmlns:a16="http://schemas.microsoft.com/office/drawing/2014/main" id="{00000000-0008-0000-3A00-000009000000}"/>
            </a:ext>
          </a:extLst>
        </xdr:cNvPr>
        <xdr:cNvSpPr txBox="1"/>
      </xdr:nvSpPr>
      <xdr:spPr>
        <a:xfrm>
          <a:off x="8477250" y="4476750"/>
          <a:ext cx="3819525" cy="45720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352425</xdr:colOff>
      <xdr:row>3</xdr:row>
      <xdr:rowOff>57150</xdr:rowOff>
    </xdr:from>
    <xdr:to>
      <xdr:col>1</xdr:col>
      <xdr:colOff>1710419</xdr:colOff>
      <xdr:row>4</xdr:row>
      <xdr:rowOff>85725</xdr:rowOff>
    </xdr:to>
    <xdr:sp macro="" textlink="">
      <xdr:nvSpPr>
        <xdr:cNvPr id="10" name="Rectangle: Rounded Corners 9">
          <a:hlinkClick xmlns:r="http://schemas.openxmlformats.org/officeDocument/2006/relationships" r:id="rId9"/>
          <a:extLst>
            <a:ext uri="{FF2B5EF4-FFF2-40B4-BE49-F238E27FC236}">
              <a16:creationId xmlns:a16="http://schemas.microsoft.com/office/drawing/2014/main" id="{3B267498-2A26-4BF7-A19B-ADC869BA6AFB}"/>
            </a:ext>
          </a:extLst>
        </xdr:cNvPr>
        <xdr:cNvSpPr/>
      </xdr:nvSpPr>
      <xdr:spPr>
        <a:xfrm>
          <a:off x="647700" y="7810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352425</xdr:colOff>
      <xdr:row>6</xdr:row>
      <xdr:rowOff>126376</xdr:rowOff>
    </xdr:from>
    <xdr:to>
      <xdr:col>1</xdr:col>
      <xdr:colOff>1715860</xdr:colOff>
      <xdr:row>7</xdr:row>
      <xdr:rowOff>154951</xdr:rowOff>
    </xdr:to>
    <xdr:sp macro="" textlink="">
      <xdr:nvSpPr>
        <xdr:cNvPr id="11" name="Rectangle: Rounded Corners 10">
          <a:hlinkClick xmlns:r="http://schemas.openxmlformats.org/officeDocument/2006/relationships" r:id="rId10"/>
          <a:extLst>
            <a:ext uri="{FF2B5EF4-FFF2-40B4-BE49-F238E27FC236}">
              <a16:creationId xmlns:a16="http://schemas.microsoft.com/office/drawing/2014/main" id="{BFD668CA-2A2D-4F08-8521-528B707F379C}"/>
            </a:ext>
          </a:extLst>
        </xdr:cNvPr>
        <xdr:cNvSpPr/>
      </xdr:nvSpPr>
      <xdr:spPr>
        <a:xfrm>
          <a:off x="647700" y="14408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352425</xdr:colOff>
      <xdr:row>8</xdr:row>
      <xdr:rowOff>65739</xdr:rowOff>
    </xdr:from>
    <xdr:to>
      <xdr:col>1</xdr:col>
      <xdr:colOff>1715859</xdr:colOff>
      <xdr:row>10</xdr:row>
      <xdr:rowOff>8589</xdr:rowOff>
    </xdr:to>
    <xdr:sp macro="" textlink="">
      <xdr:nvSpPr>
        <xdr:cNvPr id="12" name="Rectangle: Rounded Corners 11">
          <a:hlinkClick xmlns:r="http://schemas.openxmlformats.org/officeDocument/2006/relationships" r:id="rId11"/>
          <a:extLst>
            <a:ext uri="{FF2B5EF4-FFF2-40B4-BE49-F238E27FC236}">
              <a16:creationId xmlns:a16="http://schemas.microsoft.com/office/drawing/2014/main" id="{52B12308-A1A1-4469-BC31-354D7A0DC85C}"/>
            </a:ext>
          </a:extLst>
        </xdr:cNvPr>
        <xdr:cNvSpPr/>
      </xdr:nvSpPr>
      <xdr:spPr>
        <a:xfrm>
          <a:off x="647700" y="17707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352425</xdr:colOff>
      <xdr:row>4</xdr:row>
      <xdr:rowOff>187013</xdr:rowOff>
    </xdr:from>
    <xdr:to>
      <xdr:col>1</xdr:col>
      <xdr:colOff>1710419</xdr:colOff>
      <xdr:row>6</xdr:row>
      <xdr:rowOff>25088</xdr:rowOff>
    </xdr:to>
    <xdr:sp macro="" textlink="">
      <xdr:nvSpPr>
        <xdr:cNvPr id="13" name="Rectangle: Rounded Corners 12">
          <a:hlinkClick xmlns:r="http://schemas.openxmlformats.org/officeDocument/2006/relationships" r:id="rId12"/>
          <a:extLst>
            <a:ext uri="{FF2B5EF4-FFF2-40B4-BE49-F238E27FC236}">
              <a16:creationId xmlns:a16="http://schemas.microsoft.com/office/drawing/2014/main" id="{9981788B-EE63-4C76-9E64-003845590B43}"/>
            </a:ext>
          </a:extLst>
        </xdr:cNvPr>
        <xdr:cNvSpPr/>
      </xdr:nvSpPr>
      <xdr:spPr>
        <a:xfrm>
          <a:off x="647700" y="11109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352425</xdr:colOff>
      <xdr:row>15</xdr:row>
      <xdr:rowOff>102903</xdr:rowOff>
    </xdr:from>
    <xdr:to>
      <xdr:col>1</xdr:col>
      <xdr:colOff>1715860</xdr:colOff>
      <xdr:row>17</xdr:row>
      <xdr:rowOff>45753</xdr:rowOff>
    </xdr:to>
    <xdr:sp macro="" textlink="">
      <xdr:nvSpPr>
        <xdr:cNvPr id="14" name="Rectangle: Rounded Corners 13">
          <a:hlinkClick xmlns:r="http://schemas.openxmlformats.org/officeDocument/2006/relationships" r:id="rId13"/>
          <a:extLst>
            <a:ext uri="{FF2B5EF4-FFF2-40B4-BE49-F238E27FC236}">
              <a16:creationId xmlns:a16="http://schemas.microsoft.com/office/drawing/2014/main" id="{8D1C9890-D46A-4BC9-A9FE-6214162B2A60}"/>
            </a:ext>
          </a:extLst>
        </xdr:cNvPr>
        <xdr:cNvSpPr/>
      </xdr:nvSpPr>
      <xdr:spPr>
        <a:xfrm>
          <a:off x="647700" y="27603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352425</xdr:colOff>
      <xdr:row>17</xdr:row>
      <xdr:rowOff>147041</xdr:rowOff>
    </xdr:from>
    <xdr:to>
      <xdr:col>1</xdr:col>
      <xdr:colOff>1715860</xdr:colOff>
      <xdr:row>18</xdr:row>
      <xdr:rowOff>185141</xdr:rowOff>
    </xdr:to>
    <xdr:sp macro="" textlink="">
      <xdr:nvSpPr>
        <xdr:cNvPr id="15" name="Rectangle: Rounded Corners 14">
          <a:hlinkClick xmlns:r="http://schemas.openxmlformats.org/officeDocument/2006/relationships" r:id="rId14"/>
          <a:extLst>
            <a:ext uri="{FF2B5EF4-FFF2-40B4-BE49-F238E27FC236}">
              <a16:creationId xmlns:a16="http://schemas.microsoft.com/office/drawing/2014/main" id="{0D3B05C9-8978-47E4-92FD-EC40EFC5CB91}"/>
            </a:ext>
          </a:extLst>
        </xdr:cNvPr>
        <xdr:cNvSpPr/>
      </xdr:nvSpPr>
      <xdr:spPr>
        <a:xfrm>
          <a:off x="647700" y="30902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352425</xdr:colOff>
      <xdr:row>19</xdr:row>
      <xdr:rowOff>95929</xdr:rowOff>
    </xdr:from>
    <xdr:to>
      <xdr:col>1</xdr:col>
      <xdr:colOff>1710417</xdr:colOff>
      <xdr:row>21</xdr:row>
      <xdr:rowOff>38779</xdr:rowOff>
    </xdr:to>
    <xdr:sp macro="" textlink="">
      <xdr:nvSpPr>
        <xdr:cNvPr id="16" name="Rectangle: Rounded Corners 15">
          <a:hlinkClick xmlns:r="http://schemas.openxmlformats.org/officeDocument/2006/relationships" r:id="rId15"/>
          <a:extLst>
            <a:ext uri="{FF2B5EF4-FFF2-40B4-BE49-F238E27FC236}">
              <a16:creationId xmlns:a16="http://schemas.microsoft.com/office/drawing/2014/main" id="{DD8EDDE5-8271-4852-B942-C31F45FDA447}"/>
            </a:ext>
          </a:extLst>
        </xdr:cNvPr>
        <xdr:cNvSpPr/>
      </xdr:nvSpPr>
      <xdr:spPr>
        <a:xfrm>
          <a:off x="647700" y="34201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352425</xdr:colOff>
      <xdr:row>27</xdr:row>
      <xdr:rowOff>167706</xdr:rowOff>
    </xdr:from>
    <xdr:to>
      <xdr:col>1</xdr:col>
      <xdr:colOff>1711781</xdr:colOff>
      <xdr:row>29</xdr:row>
      <xdr:rowOff>110556</xdr:rowOff>
    </xdr:to>
    <xdr:sp macro="" textlink="">
      <xdr:nvSpPr>
        <xdr:cNvPr id="17" name="Rectangle: Rounded Corners 16">
          <a:hlinkClick xmlns:r="http://schemas.openxmlformats.org/officeDocument/2006/relationships" r:id="rId16"/>
          <a:extLst>
            <a:ext uri="{FF2B5EF4-FFF2-40B4-BE49-F238E27FC236}">
              <a16:creationId xmlns:a16="http://schemas.microsoft.com/office/drawing/2014/main" id="{C5D79324-9342-43EE-BE05-BC82728762D5}"/>
            </a:ext>
          </a:extLst>
        </xdr:cNvPr>
        <xdr:cNvSpPr/>
      </xdr:nvSpPr>
      <xdr:spPr>
        <a:xfrm>
          <a:off x="647700" y="47397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352425</xdr:colOff>
      <xdr:row>13</xdr:row>
      <xdr:rowOff>58765</xdr:rowOff>
    </xdr:from>
    <xdr:to>
      <xdr:col>1</xdr:col>
      <xdr:colOff>1710419</xdr:colOff>
      <xdr:row>15</xdr:row>
      <xdr:rowOff>1615</xdr:rowOff>
    </xdr:to>
    <xdr:sp macro="" textlink="">
      <xdr:nvSpPr>
        <xdr:cNvPr id="18" name="Rectangle: Rounded Corners 17">
          <a:hlinkClick xmlns:r="http://schemas.openxmlformats.org/officeDocument/2006/relationships" r:id="rId17"/>
          <a:extLst>
            <a:ext uri="{FF2B5EF4-FFF2-40B4-BE49-F238E27FC236}">
              <a16:creationId xmlns:a16="http://schemas.microsoft.com/office/drawing/2014/main" id="{D927BD89-81C8-4051-95C0-2D584BAF76C6}"/>
            </a:ext>
          </a:extLst>
        </xdr:cNvPr>
        <xdr:cNvSpPr/>
      </xdr:nvSpPr>
      <xdr:spPr>
        <a:xfrm>
          <a:off x="647700" y="24304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352425</xdr:colOff>
      <xdr:row>21</xdr:row>
      <xdr:rowOff>140067</xdr:rowOff>
    </xdr:from>
    <xdr:to>
      <xdr:col>1</xdr:col>
      <xdr:colOff>1724027</xdr:colOff>
      <xdr:row>22</xdr:row>
      <xdr:rowOff>168642</xdr:rowOff>
    </xdr:to>
    <xdr:sp macro="" textlink="">
      <xdr:nvSpPr>
        <xdr:cNvPr id="19" name="Rectangle: Rounded Corners 18">
          <a:hlinkClick xmlns:r="http://schemas.openxmlformats.org/officeDocument/2006/relationships" r:id="rId18"/>
          <a:extLst>
            <a:ext uri="{FF2B5EF4-FFF2-40B4-BE49-F238E27FC236}">
              <a16:creationId xmlns:a16="http://schemas.microsoft.com/office/drawing/2014/main" id="{47917CC8-830C-41A1-89F4-D992F53513EF}"/>
            </a:ext>
          </a:extLst>
        </xdr:cNvPr>
        <xdr:cNvSpPr/>
      </xdr:nvSpPr>
      <xdr:spPr>
        <a:xfrm>
          <a:off x="647700" y="37500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352425</xdr:colOff>
      <xdr:row>23</xdr:row>
      <xdr:rowOff>79430</xdr:rowOff>
    </xdr:from>
    <xdr:to>
      <xdr:col>1</xdr:col>
      <xdr:colOff>1715861</xdr:colOff>
      <xdr:row>25</xdr:row>
      <xdr:rowOff>22280</xdr:rowOff>
    </xdr:to>
    <xdr:sp macro="" textlink="">
      <xdr:nvSpPr>
        <xdr:cNvPr id="20" name="Rectangle: Rounded Corners 19">
          <a:hlinkClick xmlns:r="http://schemas.openxmlformats.org/officeDocument/2006/relationships" r:id="rId19"/>
          <a:extLst>
            <a:ext uri="{FF2B5EF4-FFF2-40B4-BE49-F238E27FC236}">
              <a16:creationId xmlns:a16="http://schemas.microsoft.com/office/drawing/2014/main" id="{73D59E17-6B57-4D76-84EC-9C160164AFEE}"/>
            </a:ext>
          </a:extLst>
        </xdr:cNvPr>
        <xdr:cNvSpPr/>
      </xdr:nvSpPr>
      <xdr:spPr>
        <a:xfrm>
          <a:off x="647700" y="40799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352425</xdr:colOff>
      <xdr:row>32</xdr:row>
      <xdr:rowOff>65482</xdr:rowOff>
    </xdr:from>
    <xdr:to>
      <xdr:col>1</xdr:col>
      <xdr:colOff>1715860</xdr:colOff>
      <xdr:row>33</xdr:row>
      <xdr:rowOff>198832</xdr:rowOff>
    </xdr:to>
    <xdr:sp macro="" textlink="">
      <xdr:nvSpPr>
        <xdr:cNvPr id="21" name="Rectangle: Rounded Corners 20">
          <a:hlinkClick xmlns:r="http://schemas.openxmlformats.org/officeDocument/2006/relationships" r:id="rId20"/>
          <a:extLst>
            <a:ext uri="{FF2B5EF4-FFF2-40B4-BE49-F238E27FC236}">
              <a16:creationId xmlns:a16="http://schemas.microsoft.com/office/drawing/2014/main" id="{9CE0959B-8BF3-4A72-AD0B-073E3F1C6BC9}"/>
            </a:ext>
          </a:extLst>
        </xdr:cNvPr>
        <xdr:cNvSpPr/>
      </xdr:nvSpPr>
      <xdr:spPr>
        <a:xfrm>
          <a:off x="647700" y="53994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352425</xdr:colOff>
      <xdr:row>25</xdr:row>
      <xdr:rowOff>123568</xdr:rowOff>
    </xdr:from>
    <xdr:to>
      <xdr:col>1</xdr:col>
      <xdr:colOff>1710420</xdr:colOff>
      <xdr:row>27</xdr:row>
      <xdr:rowOff>66418</xdr:rowOff>
    </xdr:to>
    <xdr:sp macro="" textlink="">
      <xdr:nvSpPr>
        <xdr:cNvPr id="22" name="Rectangle: Rounded Corners 21">
          <a:hlinkClick xmlns:r="http://schemas.openxmlformats.org/officeDocument/2006/relationships" r:id="rId21"/>
          <a:extLst>
            <a:ext uri="{FF2B5EF4-FFF2-40B4-BE49-F238E27FC236}">
              <a16:creationId xmlns:a16="http://schemas.microsoft.com/office/drawing/2014/main" id="{CBD7AE1E-8592-426B-9435-5ABB4287316C}"/>
            </a:ext>
          </a:extLst>
        </xdr:cNvPr>
        <xdr:cNvSpPr/>
      </xdr:nvSpPr>
      <xdr:spPr>
        <a:xfrm>
          <a:off x="647700" y="44098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352425</xdr:colOff>
      <xdr:row>34</xdr:row>
      <xdr:rowOff>100095</xdr:rowOff>
    </xdr:from>
    <xdr:to>
      <xdr:col>1</xdr:col>
      <xdr:colOff>1715860</xdr:colOff>
      <xdr:row>35</xdr:row>
      <xdr:rowOff>138195</xdr:rowOff>
    </xdr:to>
    <xdr:sp macro="" textlink="">
      <xdr:nvSpPr>
        <xdr:cNvPr id="30" name="Rectangle: Rounded Corners 29">
          <a:hlinkClick xmlns:r="http://schemas.openxmlformats.org/officeDocument/2006/relationships" r:id="rId22"/>
          <a:extLst>
            <a:ext uri="{FF2B5EF4-FFF2-40B4-BE49-F238E27FC236}">
              <a16:creationId xmlns:a16="http://schemas.microsoft.com/office/drawing/2014/main" id="{A39CFBE2-E0DC-45D4-8766-BDA93B1C454C}"/>
            </a:ext>
          </a:extLst>
        </xdr:cNvPr>
        <xdr:cNvSpPr/>
      </xdr:nvSpPr>
      <xdr:spPr>
        <a:xfrm>
          <a:off x="647700" y="57293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352425</xdr:colOff>
      <xdr:row>30</xdr:row>
      <xdr:rowOff>21344</xdr:rowOff>
    </xdr:from>
    <xdr:to>
      <xdr:col>1</xdr:col>
      <xdr:colOff>1715861</xdr:colOff>
      <xdr:row>31</xdr:row>
      <xdr:rowOff>154694</xdr:rowOff>
    </xdr:to>
    <xdr:sp macro="" textlink="">
      <xdr:nvSpPr>
        <xdr:cNvPr id="31" name="Rectangle: Rounded Corners 30">
          <a:hlinkClick xmlns:r="http://schemas.openxmlformats.org/officeDocument/2006/relationships" r:id="rId23"/>
          <a:extLst>
            <a:ext uri="{FF2B5EF4-FFF2-40B4-BE49-F238E27FC236}">
              <a16:creationId xmlns:a16="http://schemas.microsoft.com/office/drawing/2014/main" id="{BF81E6EC-4ED7-4B2B-B8BA-3CD1599B421D}"/>
            </a:ext>
          </a:extLst>
        </xdr:cNvPr>
        <xdr:cNvSpPr/>
      </xdr:nvSpPr>
      <xdr:spPr>
        <a:xfrm>
          <a:off x="647700" y="50695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352425</xdr:colOff>
      <xdr:row>41</xdr:row>
      <xdr:rowOff>51535</xdr:rowOff>
    </xdr:from>
    <xdr:to>
      <xdr:col>1</xdr:col>
      <xdr:colOff>1710420</xdr:colOff>
      <xdr:row>42</xdr:row>
      <xdr:rowOff>89635</xdr:rowOff>
    </xdr:to>
    <xdr:sp macro="" textlink="">
      <xdr:nvSpPr>
        <xdr:cNvPr id="32" name="Rectangle: Rounded Corners 31">
          <a:hlinkClick xmlns:r="http://schemas.openxmlformats.org/officeDocument/2006/relationships" r:id="rId6"/>
          <a:extLst>
            <a:ext uri="{FF2B5EF4-FFF2-40B4-BE49-F238E27FC236}">
              <a16:creationId xmlns:a16="http://schemas.microsoft.com/office/drawing/2014/main" id="{4365A344-599B-4012-9107-C153952A44B5}"/>
            </a:ext>
          </a:extLst>
        </xdr:cNvPr>
        <xdr:cNvSpPr/>
      </xdr:nvSpPr>
      <xdr:spPr>
        <a:xfrm>
          <a:off x="647700" y="67285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352425</xdr:colOff>
      <xdr:row>38</xdr:row>
      <xdr:rowOff>93121</xdr:rowOff>
    </xdr:from>
    <xdr:to>
      <xdr:col>1</xdr:col>
      <xdr:colOff>1710420</xdr:colOff>
      <xdr:row>40</xdr:row>
      <xdr:rowOff>35971</xdr:rowOff>
    </xdr:to>
    <xdr:sp macro="" textlink="">
      <xdr:nvSpPr>
        <xdr:cNvPr id="33" name="Rectangle: Rounded Corners 32">
          <a:hlinkClick xmlns:r="http://schemas.openxmlformats.org/officeDocument/2006/relationships" r:id="rId24"/>
          <a:extLst>
            <a:ext uri="{FF2B5EF4-FFF2-40B4-BE49-F238E27FC236}">
              <a16:creationId xmlns:a16="http://schemas.microsoft.com/office/drawing/2014/main" id="{80539280-DFBE-4CFA-BB05-E2B58D4C1E8E}"/>
            </a:ext>
          </a:extLst>
        </xdr:cNvPr>
        <xdr:cNvSpPr/>
      </xdr:nvSpPr>
      <xdr:spPr>
        <a:xfrm>
          <a:off x="647700" y="63891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352425</xdr:colOff>
      <xdr:row>36</xdr:row>
      <xdr:rowOff>48983</xdr:rowOff>
    </xdr:from>
    <xdr:to>
      <xdr:col>1</xdr:col>
      <xdr:colOff>1715860</xdr:colOff>
      <xdr:row>37</xdr:row>
      <xdr:rowOff>182333</xdr:rowOff>
    </xdr:to>
    <xdr:sp macro="" textlink="">
      <xdr:nvSpPr>
        <xdr:cNvPr id="34" name="Rectangle: Rounded Corners 33">
          <a:hlinkClick xmlns:r="http://schemas.openxmlformats.org/officeDocument/2006/relationships" r:id="rId25"/>
          <a:extLst>
            <a:ext uri="{FF2B5EF4-FFF2-40B4-BE49-F238E27FC236}">
              <a16:creationId xmlns:a16="http://schemas.microsoft.com/office/drawing/2014/main" id="{5006F850-2255-4D36-9D8C-236961C23437}"/>
            </a:ext>
          </a:extLst>
        </xdr:cNvPr>
        <xdr:cNvSpPr/>
      </xdr:nvSpPr>
      <xdr:spPr>
        <a:xfrm>
          <a:off x="647700" y="60592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352425</xdr:colOff>
      <xdr:row>11</xdr:row>
      <xdr:rowOff>14627</xdr:rowOff>
    </xdr:from>
    <xdr:to>
      <xdr:col>1</xdr:col>
      <xdr:colOff>1710419</xdr:colOff>
      <xdr:row>12</xdr:row>
      <xdr:rowOff>52727</xdr:rowOff>
    </xdr:to>
    <xdr:sp macro="" textlink="">
      <xdr:nvSpPr>
        <xdr:cNvPr id="35" name="Rectangle: Rounded Corners 34">
          <a:hlinkClick xmlns:r="http://schemas.openxmlformats.org/officeDocument/2006/relationships" r:id="rId26"/>
          <a:extLst>
            <a:ext uri="{FF2B5EF4-FFF2-40B4-BE49-F238E27FC236}">
              <a16:creationId xmlns:a16="http://schemas.microsoft.com/office/drawing/2014/main" id="{550E7ECC-5D1B-4DF0-B540-6522E526A16D}"/>
            </a:ext>
          </a:extLst>
        </xdr:cNvPr>
        <xdr:cNvSpPr/>
      </xdr:nvSpPr>
      <xdr:spPr>
        <a:xfrm>
          <a:off x="647700" y="21006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56</xdr:col>
      <xdr:colOff>38099</xdr:colOff>
      <xdr:row>6</xdr:row>
      <xdr:rowOff>112395</xdr:rowOff>
    </xdr:from>
    <xdr:to>
      <xdr:col>61</xdr:col>
      <xdr:colOff>266699</xdr:colOff>
      <xdr:row>8</xdr:row>
      <xdr:rowOff>1694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8562974" y="1426845"/>
          <a:ext cx="1295400" cy="279824"/>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1</a:t>
          </a:r>
        </a:p>
      </xdr:txBody>
    </xdr:sp>
    <xdr:clientData/>
  </xdr:twoCellAnchor>
  <xdr:twoCellAnchor>
    <xdr:from>
      <xdr:col>56</xdr:col>
      <xdr:colOff>38099</xdr:colOff>
      <xdr:row>9</xdr:row>
      <xdr:rowOff>91440</xdr:rowOff>
    </xdr:from>
    <xdr:to>
      <xdr:col>61</xdr:col>
      <xdr:colOff>266699</xdr:colOff>
      <xdr:row>11</xdr:row>
      <xdr:rowOff>90476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8562974" y="1891665"/>
          <a:ext cx="1295400" cy="284786"/>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2</a:t>
          </a:r>
        </a:p>
      </xdr:txBody>
    </xdr:sp>
    <xdr:clientData/>
  </xdr:twoCellAnchor>
  <xdr:twoCellAnchor>
    <xdr:from>
      <xdr:col>56</xdr:col>
      <xdr:colOff>38099</xdr:colOff>
      <xdr:row>13</xdr:row>
      <xdr:rowOff>0</xdr:rowOff>
    </xdr:from>
    <xdr:to>
      <xdr:col>61</xdr:col>
      <xdr:colOff>266699</xdr:colOff>
      <xdr:row>15</xdr:row>
      <xdr:rowOff>5530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3B00-000004000000}"/>
            </a:ext>
          </a:extLst>
        </xdr:cNvPr>
        <xdr:cNvSpPr/>
      </xdr:nvSpPr>
      <xdr:spPr>
        <a:xfrm>
          <a:off x="8562974" y="2371725"/>
          <a:ext cx="1295400" cy="29128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3</a:t>
          </a:r>
        </a:p>
      </xdr:txBody>
    </xdr:sp>
    <xdr:clientData/>
  </xdr:twoCellAnchor>
  <xdr:twoCellAnchor>
    <xdr:from>
      <xdr:col>56</xdr:col>
      <xdr:colOff>38099</xdr:colOff>
      <xdr:row>15</xdr:row>
      <xdr:rowOff>108585</xdr:rowOff>
    </xdr:from>
    <xdr:to>
      <xdr:col>61</xdr:col>
      <xdr:colOff>266699</xdr:colOff>
      <xdr:row>17</xdr:row>
      <xdr:rowOff>150733</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3B00-000005000000}"/>
            </a:ext>
          </a:extLst>
        </xdr:cNvPr>
        <xdr:cNvSpPr/>
      </xdr:nvSpPr>
      <xdr:spPr>
        <a:xfrm>
          <a:off x="8562974" y="2766060"/>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4</a:t>
          </a:r>
        </a:p>
      </xdr:txBody>
    </xdr:sp>
    <xdr:clientData/>
  </xdr:twoCellAnchor>
  <xdr:twoCellAnchor>
    <xdr:from>
      <xdr:col>56</xdr:col>
      <xdr:colOff>38099</xdr:colOff>
      <xdr:row>18</xdr:row>
      <xdr:rowOff>95250</xdr:rowOff>
    </xdr:from>
    <xdr:to>
      <xdr:col>61</xdr:col>
      <xdr:colOff>266699</xdr:colOff>
      <xdr:row>20</xdr:row>
      <xdr:rowOff>42148</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3B00-000006000000}"/>
            </a:ext>
          </a:extLst>
        </xdr:cNvPr>
        <xdr:cNvSpPr/>
      </xdr:nvSpPr>
      <xdr:spPr>
        <a:xfrm>
          <a:off x="8562974" y="3228975"/>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5</a:t>
          </a:r>
        </a:p>
      </xdr:txBody>
    </xdr:sp>
    <xdr:clientData/>
  </xdr:twoCellAnchor>
  <xdr:twoCellAnchor>
    <xdr:from>
      <xdr:col>56</xdr:col>
      <xdr:colOff>19050</xdr:colOff>
      <xdr:row>21</xdr:row>
      <xdr:rowOff>76200</xdr:rowOff>
    </xdr:from>
    <xdr:to>
      <xdr:col>61</xdr:col>
      <xdr:colOff>276225</xdr:colOff>
      <xdr:row>24</xdr:row>
      <xdr:rowOff>66675</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3B00-000007000000}"/>
            </a:ext>
          </a:extLst>
        </xdr:cNvPr>
        <xdr:cNvSpPr/>
      </xdr:nvSpPr>
      <xdr:spPr>
        <a:xfrm>
          <a:off x="8543925" y="3686175"/>
          <a:ext cx="1323975" cy="5715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Static Water</a:t>
          </a:r>
          <a:r>
            <a:rPr lang="en-US" sz="1100" baseline="0">
              <a:solidFill>
                <a:schemeClr val="tx1"/>
              </a:solidFill>
            </a:rPr>
            <a:t> Points Worksheet</a:t>
          </a:r>
          <a:endParaRPr lang="en-US" sz="1100">
            <a:solidFill>
              <a:schemeClr val="tx1"/>
            </a:solidFill>
          </a:endParaRPr>
        </a:p>
      </xdr:txBody>
    </xdr:sp>
    <xdr:clientData/>
  </xdr:twoCellAnchor>
  <xdr:twoCellAnchor>
    <xdr:from>
      <xdr:col>61</xdr:col>
      <xdr:colOff>533400</xdr:colOff>
      <xdr:row>6</xdr:row>
      <xdr:rowOff>110490</xdr:rowOff>
    </xdr:from>
    <xdr:to>
      <xdr:col>65</xdr:col>
      <xdr:colOff>510351</xdr:colOff>
      <xdr:row>8</xdr:row>
      <xdr:rowOff>3810</xdr:rowOff>
    </xdr:to>
    <xdr:sp macro="" textlink="'Water System 1'!$V$3:$AS$3">
      <xdr:nvSpPr>
        <xdr:cNvPr id="8" name="Rectangle: Rounded Corners 7">
          <a:extLst>
            <a:ext uri="{FF2B5EF4-FFF2-40B4-BE49-F238E27FC236}">
              <a16:creationId xmlns:a16="http://schemas.microsoft.com/office/drawing/2014/main" id="{00000000-0008-0000-3B00-000008000000}"/>
            </a:ext>
          </a:extLst>
        </xdr:cNvPr>
        <xdr:cNvSpPr/>
      </xdr:nvSpPr>
      <xdr:spPr>
        <a:xfrm>
          <a:off x="10125075" y="1424940"/>
          <a:ext cx="2415351" cy="283845"/>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866C364-B96F-4EE7-8508-F5C3DA40212B}"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9</xdr:row>
      <xdr:rowOff>95250</xdr:rowOff>
    </xdr:from>
    <xdr:to>
      <xdr:col>65</xdr:col>
      <xdr:colOff>510351</xdr:colOff>
      <xdr:row>11</xdr:row>
      <xdr:rowOff>91440</xdr:rowOff>
    </xdr:to>
    <xdr:sp macro="" textlink="$V$3">
      <xdr:nvSpPr>
        <xdr:cNvPr id="9" name="Rectangle: Rounded Corners 8">
          <a:extLst>
            <a:ext uri="{FF2B5EF4-FFF2-40B4-BE49-F238E27FC236}">
              <a16:creationId xmlns:a16="http://schemas.microsoft.com/office/drawing/2014/main" id="{00000000-0008-0000-3B00-000009000000}"/>
            </a:ext>
          </a:extLst>
        </xdr:cNvPr>
        <xdr:cNvSpPr/>
      </xdr:nvSpPr>
      <xdr:spPr>
        <a:xfrm>
          <a:off x="10125075" y="1895475"/>
          <a:ext cx="2415351" cy="28194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297A2AF-EDBF-456A-B5E8-001076C312CE}"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13</xdr:row>
      <xdr:rowOff>0</xdr:rowOff>
    </xdr:from>
    <xdr:to>
      <xdr:col>65</xdr:col>
      <xdr:colOff>510351</xdr:colOff>
      <xdr:row>15</xdr:row>
      <xdr:rowOff>4082</xdr:rowOff>
    </xdr:to>
    <xdr:sp macro="" textlink="'Water System 3'!V3:AS3">
      <xdr:nvSpPr>
        <xdr:cNvPr id="10" name="Rectangle: Rounded Corners 9">
          <a:extLst>
            <a:ext uri="{FF2B5EF4-FFF2-40B4-BE49-F238E27FC236}">
              <a16:creationId xmlns:a16="http://schemas.microsoft.com/office/drawing/2014/main" id="{00000000-0008-0000-3B00-00000A000000}"/>
            </a:ext>
          </a:extLst>
        </xdr:cNvPr>
        <xdr:cNvSpPr/>
      </xdr:nvSpPr>
      <xdr:spPr>
        <a:xfrm>
          <a:off x="10125075" y="237172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2B6B7D-1265-49FC-AE0F-6C4FB56F8C98}" type="TxLink">
            <a:rPr lang="en-US" sz="1400" b="1" i="0" u="none" strike="noStrike">
              <a:solidFill>
                <a:srgbClr val="000000"/>
              </a:solidFill>
              <a:latin typeface="Calibri"/>
              <a:ea typeface="Calibri"/>
              <a:cs typeface="Calibri"/>
            </a:rPr>
            <a:pPr algn="ctr"/>
            <a:t> </a:t>
          </a:fld>
          <a:endParaRPr lang="en-US"/>
        </a:p>
      </xdr:txBody>
    </xdr:sp>
    <xdr:clientData/>
  </xdr:twoCellAnchor>
  <xdr:twoCellAnchor>
    <xdr:from>
      <xdr:col>61</xdr:col>
      <xdr:colOff>533400</xdr:colOff>
      <xdr:row>15</xdr:row>
      <xdr:rowOff>175260</xdr:rowOff>
    </xdr:from>
    <xdr:to>
      <xdr:col>65</xdr:col>
      <xdr:colOff>510351</xdr:colOff>
      <xdr:row>17</xdr:row>
      <xdr:rowOff>158369</xdr:rowOff>
    </xdr:to>
    <xdr:sp macro="" textlink="'Water System 4'!V3:AS3">
      <xdr:nvSpPr>
        <xdr:cNvPr id="11" name="Rectangle: Rounded Corners 10">
          <a:extLst>
            <a:ext uri="{FF2B5EF4-FFF2-40B4-BE49-F238E27FC236}">
              <a16:creationId xmlns:a16="http://schemas.microsoft.com/office/drawing/2014/main" id="{00000000-0008-0000-3B00-00000B000000}"/>
            </a:ext>
          </a:extLst>
        </xdr:cNvPr>
        <xdr:cNvSpPr/>
      </xdr:nvSpPr>
      <xdr:spPr>
        <a:xfrm>
          <a:off x="10125075" y="2832735"/>
          <a:ext cx="2415351" cy="268859"/>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001A2A-D9DE-4F96-97FB-025B4E71176B}"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18</xdr:row>
      <xdr:rowOff>95250</xdr:rowOff>
    </xdr:from>
    <xdr:to>
      <xdr:col>65</xdr:col>
      <xdr:colOff>510351</xdr:colOff>
      <xdr:row>20</xdr:row>
      <xdr:rowOff>4082</xdr:rowOff>
    </xdr:to>
    <xdr:sp macro="" textlink="'Water System 5'!V3:AS3">
      <xdr:nvSpPr>
        <xdr:cNvPr id="12" name="Rectangle: Rounded Corners 11">
          <a:extLst>
            <a:ext uri="{FF2B5EF4-FFF2-40B4-BE49-F238E27FC236}">
              <a16:creationId xmlns:a16="http://schemas.microsoft.com/office/drawing/2014/main" id="{00000000-0008-0000-3B00-00000C000000}"/>
            </a:ext>
          </a:extLst>
        </xdr:cNvPr>
        <xdr:cNvSpPr/>
      </xdr:nvSpPr>
      <xdr:spPr>
        <a:xfrm>
          <a:off x="10125075" y="322897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A00D20E-ACE9-4003-87F1-ECBB75C7BFA8}"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58</xdr:col>
      <xdr:colOff>0</xdr:colOff>
      <xdr:row>2</xdr:row>
      <xdr:rowOff>0</xdr:rowOff>
    </xdr:from>
    <xdr:to>
      <xdr:col>61</xdr:col>
      <xdr:colOff>76200</xdr:colOff>
      <xdr:row>3</xdr:row>
      <xdr:rowOff>26670</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00000000-0008-0000-3B00-00000D000000}"/>
            </a:ext>
          </a:extLst>
        </xdr:cNvPr>
        <xdr:cNvSpPr/>
      </xdr:nvSpPr>
      <xdr:spPr>
        <a:xfrm>
          <a:off x="8753475" y="4762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58</xdr:col>
      <xdr:colOff>0</xdr:colOff>
      <xdr:row>3</xdr:row>
      <xdr:rowOff>87630</xdr:rowOff>
    </xdr:from>
    <xdr:to>
      <xdr:col>61</xdr:col>
      <xdr:colOff>76200</xdr:colOff>
      <xdr:row>4</xdr:row>
      <xdr:rowOff>161925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00000000-0008-0000-3B00-00000E000000}"/>
            </a:ext>
          </a:extLst>
        </xdr:cNvPr>
        <xdr:cNvSpPr/>
      </xdr:nvSpPr>
      <xdr:spPr>
        <a:xfrm>
          <a:off x="8753475" y="8115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55</xdr:col>
      <xdr:colOff>66675</xdr:colOff>
      <xdr:row>26</xdr:row>
      <xdr:rowOff>0</xdr:rowOff>
    </xdr:from>
    <xdr:to>
      <xdr:col>65</xdr:col>
      <xdr:colOff>266700</xdr:colOff>
      <xdr:row>55</xdr:row>
      <xdr:rowOff>85725</xdr:rowOff>
    </xdr:to>
    <xdr:sp macro="" textlink="" fLocksText="0">
      <xdr:nvSpPr>
        <xdr:cNvPr id="16" name="TextBox 15">
          <a:extLst>
            <a:ext uri="{FF2B5EF4-FFF2-40B4-BE49-F238E27FC236}">
              <a16:creationId xmlns:a16="http://schemas.microsoft.com/office/drawing/2014/main" id="{00000000-0008-0000-3B00-000010000000}"/>
            </a:ext>
          </a:extLst>
        </xdr:cNvPr>
        <xdr:cNvSpPr txBox="1"/>
      </xdr:nvSpPr>
      <xdr:spPr>
        <a:xfrm>
          <a:off x="8477250" y="4476750"/>
          <a:ext cx="3819525" cy="45720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247650</xdr:colOff>
      <xdr:row>3</xdr:row>
      <xdr:rowOff>142875</xdr:rowOff>
    </xdr:from>
    <xdr:to>
      <xdr:col>1</xdr:col>
      <xdr:colOff>1605644</xdr:colOff>
      <xdr:row>4</xdr:row>
      <xdr:rowOff>171450</xdr:rowOff>
    </xdr:to>
    <xdr:sp macro="" textlink="">
      <xdr:nvSpPr>
        <xdr:cNvPr id="38" name="Rectangle: Rounded Corners 37">
          <a:hlinkClick xmlns:r="http://schemas.openxmlformats.org/officeDocument/2006/relationships" r:id="rId9"/>
          <a:extLst>
            <a:ext uri="{FF2B5EF4-FFF2-40B4-BE49-F238E27FC236}">
              <a16:creationId xmlns:a16="http://schemas.microsoft.com/office/drawing/2014/main" id="{BAF1FF12-1F04-4D45-819A-6AE2211A454A}"/>
            </a:ext>
          </a:extLst>
        </xdr:cNvPr>
        <xdr:cNvSpPr/>
      </xdr:nvSpPr>
      <xdr:spPr>
        <a:xfrm>
          <a:off x="542925" y="8667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247650</xdr:colOff>
      <xdr:row>7</xdr:row>
      <xdr:rowOff>12076</xdr:rowOff>
    </xdr:from>
    <xdr:to>
      <xdr:col>1</xdr:col>
      <xdr:colOff>1611085</xdr:colOff>
      <xdr:row>8</xdr:row>
      <xdr:rowOff>50176</xdr:rowOff>
    </xdr:to>
    <xdr:sp macro="" textlink="">
      <xdr:nvSpPr>
        <xdr:cNvPr id="39" name="Rectangle: Rounded Corners 38">
          <a:hlinkClick xmlns:r="http://schemas.openxmlformats.org/officeDocument/2006/relationships" r:id="rId10"/>
          <a:extLst>
            <a:ext uri="{FF2B5EF4-FFF2-40B4-BE49-F238E27FC236}">
              <a16:creationId xmlns:a16="http://schemas.microsoft.com/office/drawing/2014/main" id="{044A3044-36B7-45DB-9CEB-1321451F0791}"/>
            </a:ext>
          </a:extLst>
        </xdr:cNvPr>
        <xdr:cNvSpPr/>
      </xdr:nvSpPr>
      <xdr:spPr>
        <a:xfrm>
          <a:off x="542925" y="15265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247650</xdr:colOff>
      <xdr:row>9</xdr:row>
      <xdr:rowOff>56214</xdr:rowOff>
    </xdr:from>
    <xdr:to>
      <xdr:col>1</xdr:col>
      <xdr:colOff>1611084</xdr:colOff>
      <xdr:row>10</xdr:row>
      <xdr:rowOff>94314</xdr:rowOff>
    </xdr:to>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C68BF39A-BF24-4B17-8C66-E6F0B5A5A4D3}"/>
            </a:ext>
          </a:extLst>
        </xdr:cNvPr>
        <xdr:cNvSpPr/>
      </xdr:nvSpPr>
      <xdr:spPr>
        <a:xfrm>
          <a:off x="542925" y="18564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247650</xdr:colOff>
      <xdr:row>5</xdr:row>
      <xdr:rowOff>82238</xdr:rowOff>
    </xdr:from>
    <xdr:to>
      <xdr:col>1</xdr:col>
      <xdr:colOff>1605644</xdr:colOff>
      <xdr:row>6</xdr:row>
      <xdr:rowOff>110813</xdr:rowOff>
    </xdr:to>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B9898935-C752-4DFE-9403-F9DB2DEAC318}"/>
            </a:ext>
          </a:extLst>
        </xdr:cNvPr>
        <xdr:cNvSpPr/>
      </xdr:nvSpPr>
      <xdr:spPr>
        <a:xfrm>
          <a:off x="542925" y="11966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247650</xdr:colOff>
      <xdr:row>15</xdr:row>
      <xdr:rowOff>188628</xdr:rowOff>
    </xdr:from>
    <xdr:to>
      <xdr:col>1</xdr:col>
      <xdr:colOff>1611085</xdr:colOff>
      <xdr:row>17</xdr:row>
      <xdr:rowOff>131478</xdr:rowOff>
    </xdr:to>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06FFD611-7F74-45A2-8D33-4094623442B6}"/>
            </a:ext>
          </a:extLst>
        </xdr:cNvPr>
        <xdr:cNvSpPr/>
      </xdr:nvSpPr>
      <xdr:spPr>
        <a:xfrm>
          <a:off x="542925" y="28461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247650</xdr:colOff>
      <xdr:row>18</xdr:row>
      <xdr:rowOff>42266</xdr:rowOff>
    </xdr:from>
    <xdr:to>
      <xdr:col>1</xdr:col>
      <xdr:colOff>1611085</xdr:colOff>
      <xdr:row>19</xdr:row>
      <xdr:rowOff>80366</xdr:rowOff>
    </xdr:to>
    <xdr:sp macro="" textlink="">
      <xdr:nvSpPr>
        <xdr:cNvPr id="43" name="Rectangle: Rounded Corners 42">
          <a:hlinkClick xmlns:r="http://schemas.openxmlformats.org/officeDocument/2006/relationships" r:id="rId14"/>
          <a:extLst>
            <a:ext uri="{FF2B5EF4-FFF2-40B4-BE49-F238E27FC236}">
              <a16:creationId xmlns:a16="http://schemas.microsoft.com/office/drawing/2014/main" id="{4AF4AFB9-31B5-4992-ACE4-0FC9085D8290}"/>
            </a:ext>
          </a:extLst>
        </xdr:cNvPr>
        <xdr:cNvSpPr/>
      </xdr:nvSpPr>
      <xdr:spPr>
        <a:xfrm>
          <a:off x="542925" y="31759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247650</xdr:colOff>
      <xdr:row>19</xdr:row>
      <xdr:rowOff>181654</xdr:rowOff>
    </xdr:from>
    <xdr:to>
      <xdr:col>1</xdr:col>
      <xdr:colOff>1605642</xdr:colOff>
      <xdr:row>21</xdr:row>
      <xdr:rowOff>124504</xdr:rowOff>
    </xdr:to>
    <xdr:sp macro="" textlink="">
      <xdr:nvSpPr>
        <xdr:cNvPr id="44" name="Rectangle: Rounded Corners 43">
          <a:hlinkClick xmlns:r="http://schemas.openxmlformats.org/officeDocument/2006/relationships" r:id="rId15"/>
          <a:extLst>
            <a:ext uri="{FF2B5EF4-FFF2-40B4-BE49-F238E27FC236}">
              <a16:creationId xmlns:a16="http://schemas.microsoft.com/office/drawing/2014/main" id="{D78FCEC4-BF7A-4F96-9975-09313BC2F651}"/>
            </a:ext>
          </a:extLst>
        </xdr:cNvPr>
        <xdr:cNvSpPr/>
      </xdr:nvSpPr>
      <xdr:spPr>
        <a:xfrm>
          <a:off x="542925" y="35058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247650</xdr:colOff>
      <xdr:row>28</xdr:row>
      <xdr:rowOff>62931</xdr:rowOff>
    </xdr:from>
    <xdr:to>
      <xdr:col>1</xdr:col>
      <xdr:colOff>1607006</xdr:colOff>
      <xdr:row>30</xdr:row>
      <xdr:rowOff>5781</xdr:rowOff>
    </xdr:to>
    <xdr:sp macro="" textlink="">
      <xdr:nvSpPr>
        <xdr:cNvPr id="45" name="Rectangle: Rounded Corners 44">
          <a:hlinkClick xmlns:r="http://schemas.openxmlformats.org/officeDocument/2006/relationships" r:id="rId16"/>
          <a:extLst>
            <a:ext uri="{FF2B5EF4-FFF2-40B4-BE49-F238E27FC236}">
              <a16:creationId xmlns:a16="http://schemas.microsoft.com/office/drawing/2014/main" id="{7C7EE4E2-7574-4173-8A50-ABE1014AAE3E}"/>
            </a:ext>
          </a:extLst>
        </xdr:cNvPr>
        <xdr:cNvSpPr/>
      </xdr:nvSpPr>
      <xdr:spPr>
        <a:xfrm>
          <a:off x="542925" y="48254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247650</xdr:colOff>
      <xdr:row>13</xdr:row>
      <xdr:rowOff>144490</xdr:rowOff>
    </xdr:from>
    <xdr:to>
      <xdr:col>1</xdr:col>
      <xdr:colOff>1605644</xdr:colOff>
      <xdr:row>15</xdr:row>
      <xdr:rowOff>87340</xdr:rowOff>
    </xdr:to>
    <xdr:sp macro="" textlink="">
      <xdr:nvSpPr>
        <xdr:cNvPr id="46" name="Rectangle: Rounded Corners 45">
          <a:hlinkClick xmlns:r="http://schemas.openxmlformats.org/officeDocument/2006/relationships" r:id="rId17"/>
          <a:extLst>
            <a:ext uri="{FF2B5EF4-FFF2-40B4-BE49-F238E27FC236}">
              <a16:creationId xmlns:a16="http://schemas.microsoft.com/office/drawing/2014/main" id="{B399190A-CE2D-4A74-959E-0510CC4A4F66}"/>
            </a:ext>
          </a:extLst>
        </xdr:cNvPr>
        <xdr:cNvSpPr/>
      </xdr:nvSpPr>
      <xdr:spPr>
        <a:xfrm>
          <a:off x="542925" y="25162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247650</xdr:colOff>
      <xdr:row>22</xdr:row>
      <xdr:rowOff>25767</xdr:rowOff>
    </xdr:from>
    <xdr:to>
      <xdr:col>1</xdr:col>
      <xdr:colOff>1619252</xdr:colOff>
      <xdr:row>23</xdr:row>
      <xdr:rowOff>63867</xdr:rowOff>
    </xdr:to>
    <xdr:sp macro="" textlink="">
      <xdr:nvSpPr>
        <xdr:cNvPr id="47" name="Rectangle: Rounded Corners 46">
          <a:hlinkClick xmlns:r="http://schemas.openxmlformats.org/officeDocument/2006/relationships" r:id="rId18"/>
          <a:extLst>
            <a:ext uri="{FF2B5EF4-FFF2-40B4-BE49-F238E27FC236}">
              <a16:creationId xmlns:a16="http://schemas.microsoft.com/office/drawing/2014/main" id="{4DDEEB33-46BB-4680-A0FD-FCD693C40625}"/>
            </a:ext>
          </a:extLst>
        </xdr:cNvPr>
        <xdr:cNvSpPr/>
      </xdr:nvSpPr>
      <xdr:spPr>
        <a:xfrm>
          <a:off x="542925" y="38357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247650</xdr:colOff>
      <xdr:row>23</xdr:row>
      <xdr:rowOff>165155</xdr:rowOff>
    </xdr:from>
    <xdr:to>
      <xdr:col>1</xdr:col>
      <xdr:colOff>1611086</xdr:colOff>
      <xdr:row>25</xdr:row>
      <xdr:rowOff>108005</xdr:rowOff>
    </xdr:to>
    <xdr:sp macro="" textlink="">
      <xdr:nvSpPr>
        <xdr:cNvPr id="48" name="Rectangle: Rounded Corners 47">
          <a:hlinkClick xmlns:r="http://schemas.openxmlformats.org/officeDocument/2006/relationships" r:id="rId19"/>
          <a:extLst>
            <a:ext uri="{FF2B5EF4-FFF2-40B4-BE49-F238E27FC236}">
              <a16:creationId xmlns:a16="http://schemas.microsoft.com/office/drawing/2014/main" id="{B104C6AC-D002-4A75-BAC3-303CDE946766}"/>
            </a:ext>
          </a:extLst>
        </xdr:cNvPr>
        <xdr:cNvSpPr/>
      </xdr:nvSpPr>
      <xdr:spPr>
        <a:xfrm>
          <a:off x="542925" y="41656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247650</xdr:colOff>
      <xdr:row>33</xdr:row>
      <xdr:rowOff>55957</xdr:rowOff>
    </xdr:from>
    <xdr:to>
      <xdr:col>1</xdr:col>
      <xdr:colOff>1611085</xdr:colOff>
      <xdr:row>34</xdr:row>
      <xdr:rowOff>84532</xdr:rowOff>
    </xdr:to>
    <xdr:sp macro="" textlink="">
      <xdr:nvSpPr>
        <xdr:cNvPr id="49" name="Rectangle: Rounded Corners 48">
          <a:hlinkClick xmlns:r="http://schemas.openxmlformats.org/officeDocument/2006/relationships" r:id="rId20"/>
          <a:extLst>
            <a:ext uri="{FF2B5EF4-FFF2-40B4-BE49-F238E27FC236}">
              <a16:creationId xmlns:a16="http://schemas.microsoft.com/office/drawing/2014/main" id="{8DD23C4E-6D71-421C-8E41-03762821875C}"/>
            </a:ext>
          </a:extLst>
        </xdr:cNvPr>
        <xdr:cNvSpPr/>
      </xdr:nvSpPr>
      <xdr:spPr>
        <a:xfrm>
          <a:off x="542925" y="54852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247650</xdr:colOff>
      <xdr:row>26</xdr:row>
      <xdr:rowOff>18793</xdr:rowOff>
    </xdr:from>
    <xdr:to>
      <xdr:col>1</xdr:col>
      <xdr:colOff>1605645</xdr:colOff>
      <xdr:row>27</xdr:row>
      <xdr:rowOff>152143</xdr:rowOff>
    </xdr:to>
    <xdr:sp macro="" textlink="">
      <xdr:nvSpPr>
        <xdr:cNvPr id="50" name="Rectangle: Rounded Corners 49">
          <a:hlinkClick xmlns:r="http://schemas.openxmlformats.org/officeDocument/2006/relationships" r:id="rId21"/>
          <a:extLst>
            <a:ext uri="{FF2B5EF4-FFF2-40B4-BE49-F238E27FC236}">
              <a16:creationId xmlns:a16="http://schemas.microsoft.com/office/drawing/2014/main" id="{FE683AF1-72A4-4ED3-9508-D489DB31FEEE}"/>
            </a:ext>
          </a:extLst>
        </xdr:cNvPr>
        <xdr:cNvSpPr/>
      </xdr:nvSpPr>
      <xdr:spPr>
        <a:xfrm>
          <a:off x="542925" y="44955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247650</xdr:colOff>
      <xdr:row>34</xdr:row>
      <xdr:rowOff>185820</xdr:rowOff>
    </xdr:from>
    <xdr:to>
      <xdr:col>1</xdr:col>
      <xdr:colOff>1611085</xdr:colOff>
      <xdr:row>36</xdr:row>
      <xdr:rowOff>33420</xdr:rowOff>
    </xdr:to>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9360D3E2-100F-4601-B813-4DA45D8D06C7}"/>
            </a:ext>
          </a:extLst>
        </xdr:cNvPr>
        <xdr:cNvSpPr/>
      </xdr:nvSpPr>
      <xdr:spPr>
        <a:xfrm>
          <a:off x="542925" y="58150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247650</xdr:colOff>
      <xdr:row>31</xdr:row>
      <xdr:rowOff>11819</xdr:rowOff>
    </xdr:from>
    <xdr:to>
      <xdr:col>1</xdr:col>
      <xdr:colOff>1611086</xdr:colOff>
      <xdr:row>32</xdr:row>
      <xdr:rowOff>49919</xdr:rowOff>
    </xdr:to>
    <xdr:sp macro="" textlink="">
      <xdr:nvSpPr>
        <xdr:cNvPr id="52" name="Rectangle: Rounded Corners 51">
          <a:hlinkClick xmlns:r="http://schemas.openxmlformats.org/officeDocument/2006/relationships" r:id="rId23"/>
          <a:extLst>
            <a:ext uri="{FF2B5EF4-FFF2-40B4-BE49-F238E27FC236}">
              <a16:creationId xmlns:a16="http://schemas.microsoft.com/office/drawing/2014/main" id="{D5F28216-8650-4C2E-BFB9-A4EEFB29ACA3}"/>
            </a:ext>
          </a:extLst>
        </xdr:cNvPr>
        <xdr:cNvSpPr/>
      </xdr:nvSpPr>
      <xdr:spPr>
        <a:xfrm>
          <a:off x="542925" y="51553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247650</xdr:colOff>
      <xdr:row>41</xdr:row>
      <xdr:rowOff>137260</xdr:rowOff>
    </xdr:from>
    <xdr:to>
      <xdr:col>1</xdr:col>
      <xdr:colOff>1605645</xdr:colOff>
      <xdr:row>42</xdr:row>
      <xdr:rowOff>175360</xdr:rowOff>
    </xdr:to>
    <xdr:sp macro="" textlink="">
      <xdr:nvSpPr>
        <xdr:cNvPr id="53" name="Rectangle: Rounded Corners 52">
          <a:hlinkClick xmlns:r="http://schemas.openxmlformats.org/officeDocument/2006/relationships" r:id="rId6"/>
          <a:extLst>
            <a:ext uri="{FF2B5EF4-FFF2-40B4-BE49-F238E27FC236}">
              <a16:creationId xmlns:a16="http://schemas.microsoft.com/office/drawing/2014/main" id="{98AF5FFC-B19A-411E-B362-AE44E0209260}"/>
            </a:ext>
          </a:extLst>
        </xdr:cNvPr>
        <xdr:cNvSpPr/>
      </xdr:nvSpPr>
      <xdr:spPr>
        <a:xfrm>
          <a:off x="542925" y="68142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247650</xdr:colOff>
      <xdr:row>39</xdr:row>
      <xdr:rowOff>83596</xdr:rowOff>
    </xdr:from>
    <xdr:to>
      <xdr:col>1</xdr:col>
      <xdr:colOff>1605645</xdr:colOff>
      <xdr:row>41</xdr:row>
      <xdr:rowOff>26446</xdr:rowOff>
    </xdr:to>
    <xdr:sp macro="" textlink="">
      <xdr:nvSpPr>
        <xdr:cNvPr id="54" name="Rectangle: Rounded Corners 53">
          <a:hlinkClick xmlns:r="http://schemas.openxmlformats.org/officeDocument/2006/relationships" r:id="rId24"/>
          <a:extLst>
            <a:ext uri="{FF2B5EF4-FFF2-40B4-BE49-F238E27FC236}">
              <a16:creationId xmlns:a16="http://schemas.microsoft.com/office/drawing/2014/main" id="{B9E7CE42-E55B-4D52-81FE-1E6B7F18D3C9}"/>
            </a:ext>
          </a:extLst>
        </xdr:cNvPr>
        <xdr:cNvSpPr/>
      </xdr:nvSpPr>
      <xdr:spPr>
        <a:xfrm>
          <a:off x="542925" y="64748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247650</xdr:colOff>
      <xdr:row>37</xdr:row>
      <xdr:rowOff>39458</xdr:rowOff>
    </xdr:from>
    <xdr:to>
      <xdr:col>1</xdr:col>
      <xdr:colOff>1611085</xdr:colOff>
      <xdr:row>38</xdr:row>
      <xdr:rowOff>77558</xdr:rowOff>
    </xdr:to>
    <xdr:sp macro="" textlink="">
      <xdr:nvSpPr>
        <xdr:cNvPr id="55" name="Rectangle: Rounded Corners 54">
          <a:hlinkClick xmlns:r="http://schemas.openxmlformats.org/officeDocument/2006/relationships" r:id="rId25"/>
          <a:extLst>
            <a:ext uri="{FF2B5EF4-FFF2-40B4-BE49-F238E27FC236}">
              <a16:creationId xmlns:a16="http://schemas.microsoft.com/office/drawing/2014/main" id="{08DF9E91-3AF8-48A0-8057-971BF8DC20C5}"/>
            </a:ext>
          </a:extLst>
        </xdr:cNvPr>
        <xdr:cNvSpPr/>
      </xdr:nvSpPr>
      <xdr:spPr>
        <a:xfrm>
          <a:off x="542925" y="61449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247650</xdr:colOff>
      <xdr:row>11</xdr:row>
      <xdr:rowOff>100352</xdr:rowOff>
    </xdr:from>
    <xdr:to>
      <xdr:col>1</xdr:col>
      <xdr:colOff>1605644</xdr:colOff>
      <xdr:row>13</xdr:row>
      <xdr:rowOff>43202</xdr:rowOff>
    </xdr:to>
    <xdr:sp macro="" textlink="">
      <xdr:nvSpPr>
        <xdr:cNvPr id="56" name="Rectangle: Rounded Corners 55">
          <a:hlinkClick xmlns:r="http://schemas.openxmlformats.org/officeDocument/2006/relationships" r:id="rId26"/>
          <a:extLst>
            <a:ext uri="{FF2B5EF4-FFF2-40B4-BE49-F238E27FC236}">
              <a16:creationId xmlns:a16="http://schemas.microsoft.com/office/drawing/2014/main" id="{AA3A0E56-D5EC-421F-94EF-2428F1DB47B7}"/>
            </a:ext>
          </a:extLst>
        </xdr:cNvPr>
        <xdr:cNvSpPr/>
      </xdr:nvSpPr>
      <xdr:spPr>
        <a:xfrm>
          <a:off x="542925" y="21863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56</xdr:col>
      <xdr:colOff>38099</xdr:colOff>
      <xdr:row>6</xdr:row>
      <xdr:rowOff>112395</xdr:rowOff>
    </xdr:from>
    <xdr:to>
      <xdr:col>61</xdr:col>
      <xdr:colOff>266699</xdr:colOff>
      <xdr:row>8</xdr:row>
      <xdr:rowOff>1694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562974" y="1426845"/>
          <a:ext cx="1295400" cy="279824"/>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1</a:t>
          </a:r>
        </a:p>
      </xdr:txBody>
    </xdr:sp>
    <xdr:clientData/>
  </xdr:twoCellAnchor>
  <xdr:twoCellAnchor>
    <xdr:from>
      <xdr:col>56</xdr:col>
      <xdr:colOff>38099</xdr:colOff>
      <xdr:row>9</xdr:row>
      <xdr:rowOff>91440</xdr:rowOff>
    </xdr:from>
    <xdr:to>
      <xdr:col>61</xdr:col>
      <xdr:colOff>266699</xdr:colOff>
      <xdr:row>11</xdr:row>
      <xdr:rowOff>90476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3C00-000003000000}"/>
            </a:ext>
          </a:extLst>
        </xdr:cNvPr>
        <xdr:cNvSpPr/>
      </xdr:nvSpPr>
      <xdr:spPr>
        <a:xfrm>
          <a:off x="8562974" y="1891665"/>
          <a:ext cx="1295400" cy="284786"/>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2</a:t>
          </a:r>
        </a:p>
      </xdr:txBody>
    </xdr:sp>
    <xdr:clientData/>
  </xdr:twoCellAnchor>
  <xdr:twoCellAnchor>
    <xdr:from>
      <xdr:col>56</xdr:col>
      <xdr:colOff>38099</xdr:colOff>
      <xdr:row>13</xdr:row>
      <xdr:rowOff>0</xdr:rowOff>
    </xdr:from>
    <xdr:to>
      <xdr:col>61</xdr:col>
      <xdr:colOff>266699</xdr:colOff>
      <xdr:row>15</xdr:row>
      <xdr:rowOff>5530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3C00-000004000000}"/>
            </a:ext>
          </a:extLst>
        </xdr:cNvPr>
        <xdr:cNvSpPr/>
      </xdr:nvSpPr>
      <xdr:spPr>
        <a:xfrm>
          <a:off x="8562974" y="2371725"/>
          <a:ext cx="1295400" cy="29128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3</a:t>
          </a:r>
        </a:p>
      </xdr:txBody>
    </xdr:sp>
    <xdr:clientData/>
  </xdr:twoCellAnchor>
  <xdr:twoCellAnchor>
    <xdr:from>
      <xdr:col>56</xdr:col>
      <xdr:colOff>38099</xdr:colOff>
      <xdr:row>15</xdr:row>
      <xdr:rowOff>108585</xdr:rowOff>
    </xdr:from>
    <xdr:to>
      <xdr:col>61</xdr:col>
      <xdr:colOff>266699</xdr:colOff>
      <xdr:row>17</xdr:row>
      <xdr:rowOff>150733</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3C00-000005000000}"/>
            </a:ext>
          </a:extLst>
        </xdr:cNvPr>
        <xdr:cNvSpPr/>
      </xdr:nvSpPr>
      <xdr:spPr>
        <a:xfrm>
          <a:off x="8562974" y="2766060"/>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4</a:t>
          </a:r>
        </a:p>
      </xdr:txBody>
    </xdr:sp>
    <xdr:clientData/>
  </xdr:twoCellAnchor>
  <xdr:twoCellAnchor>
    <xdr:from>
      <xdr:col>56</xdr:col>
      <xdr:colOff>38099</xdr:colOff>
      <xdr:row>18</xdr:row>
      <xdr:rowOff>95250</xdr:rowOff>
    </xdr:from>
    <xdr:to>
      <xdr:col>61</xdr:col>
      <xdr:colOff>266699</xdr:colOff>
      <xdr:row>20</xdr:row>
      <xdr:rowOff>42148</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3C00-000006000000}"/>
            </a:ext>
          </a:extLst>
        </xdr:cNvPr>
        <xdr:cNvSpPr/>
      </xdr:nvSpPr>
      <xdr:spPr>
        <a:xfrm>
          <a:off x="8562974" y="3228975"/>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5</a:t>
          </a:r>
        </a:p>
      </xdr:txBody>
    </xdr:sp>
    <xdr:clientData/>
  </xdr:twoCellAnchor>
  <xdr:twoCellAnchor>
    <xdr:from>
      <xdr:col>56</xdr:col>
      <xdr:colOff>19050</xdr:colOff>
      <xdr:row>21</xdr:row>
      <xdr:rowOff>76200</xdr:rowOff>
    </xdr:from>
    <xdr:to>
      <xdr:col>61</xdr:col>
      <xdr:colOff>276225</xdr:colOff>
      <xdr:row>24</xdr:row>
      <xdr:rowOff>66675</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3C00-000007000000}"/>
            </a:ext>
          </a:extLst>
        </xdr:cNvPr>
        <xdr:cNvSpPr/>
      </xdr:nvSpPr>
      <xdr:spPr>
        <a:xfrm>
          <a:off x="8543925" y="3686175"/>
          <a:ext cx="1323975" cy="5715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Static Water</a:t>
          </a:r>
          <a:r>
            <a:rPr lang="en-US" sz="1100" baseline="0">
              <a:solidFill>
                <a:schemeClr val="tx1"/>
              </a:solidFill>
            </a:rPr>
            <a:t> Points Worksheet</a:t>
          </a:r>
          <a:endParaRPr lang="en-US" sz="1100">
            <a:solidFill>
              <a:schemeClr val="tx1"/>
            </a:solidFill>
          </a:endParaRPr>
        </a:p>
      </xdr:txBody>
    </xdr:sp>
    <xdr:clientData/>
  </xdr:twoCellAnchor>
  <xdr:twoCellAnchor>
    <xdr:from>
      <xdr:col>61</xdr:col>
      <xdr:colOff>533400</xdr:colOff>
      <xdr:row>6</xdr:row>
      <xdr:rowOff>110490</xdr:rowOff>
    </xdr:from>
    <xdr:to>
      <xdr:col>65</xdr:col>
      <xdr:colOff>510351</xdr:colOff>
      <xdr:row>8</xdr:row>
      <xdr:rowOff>3810</xdr:rowOff>
    </xdr:to>
    <xdr:sp macro="" textlink="'Water System 1'!V3:AS3">
      <xdr:nvSpPr>
        <xdr:cNvPr id="8" name="Rectangle: Rounded Corners 7">
          <a:extLst>
            <a:ext uri="{FF2B5EF4-FFF2-40B4-BE49-F238E27FC236}">
              <a16:creationId xmlns:a16="http://schemas.microsoft.com/office/drawing/2014/main" id="{00000000-0008-0000-3C00-000008000000}"/>
            </a:ext>
          </a:extLst>
        </xdr:cNvPr>
        <xdr:cNvSpPr/>
      </xdr:nvSpPr>
      <xdr:spPr>
        <a:xfrm>
          <a:off x="10125075" y="1424940"/>
          <a:ext cx="2415351" cy="283845"/>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AA22A11-4898-4BFD-92C2-EB5255AD96C5}"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9</xdr:row>
      <xdr:rowOff>95250</xdr:rowOff>
    </xdr:from>
    <xdr:to>
      <xdr:col>65</xdr:col>
      <xdr:colOff>510351</xdr:colOff>
      <xdr:row>11</xdr:row>
      <xdr:rowOff>91440</xdr:rowOff>
    </xdr:to>
    <xdr:sp macro="" textlink="'Water System 2'!V3:AS3">
      <xdr:nvSpPr>
        <xdr:cNvPr id="9" name="Rectangle: Rounded Corners 8">
          <a:extLst>
            <a:ext uri="{FF2B5EF4-FFF2-40B4-BE49-F238E27FC236}">
              <a16:creationId xmlns:a16="http://schemas.microsoft.com/office/drawing/2014/main" id="{00000000-0008-0000-3C00-000009000000}"/>
            </a:ext>
          </a:extLst>
        </xdr:cNvPr>
        <xdr:cNvSpPr/>
      </xdr:nvSpPr>
      <xdr:spPr>
        <a:xfrm>
          <a:off x="10125075" y="1895475"/>
          <a:ext cx="2415351" cy="28194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315286E-800B-45A3-9F1D-EDD2E2EF9D50}"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13</xdr:row>
      <xdr:rowOff>0</xdr:rowOff>
    </xdr:from>
    <xdr:to>
      <xdr:col>65</xdr:col>
      <xdr:colOff>510351</xdr:colOff>
      <xdr:row>15</xdr:row>
      <xdr:rowOff>4082</xdr:rowOff>
    </xdr:to>
    <xdr:sp macro="" textlink="$V$3">
      <xdr:nvSpPr>
        <xdr:cNvPr id="10" name="Rectangle: Rounded Corners 9">
          <a:extLst>
            <a:ext uri="{FF2B5EF4-FFF2-40B4-BE49-F238E27FC236}">
              <a16:creationId xmlns:a16="http://schemas.microsoft.com/office/drawing/2014/main" id="{00000000-0008-0000-3C00-00000A000000}"/>
            </a:ext>
          </a:extLst>
        </xdr:cNvPr>
        <xdr:cNvSpPr/>
      </xdr:nvSpPr>
      <xdr:spPr>
        <a:xfrm>
          <a:off x="10125075" y="237172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587606C-FAF5-426A-88CE-69F4DD5FB508}" type="TxLink">
            <a:rPr lang="en-US" sz="1400" b="1" i="0" u="none" strike="noStrike">
              <a:solidFill>
                <a:srgbClr val="000000"/>
              </a:solidFill>
              <a:latin typeface="Calibri"/>
              <a:ea typeface="Calibri"/>
              <a:cs typeface="Calibri"/>
            </a:rPr>
            <a:pPr algn="ctr"/>
            <a:t> </a:t>
          </a:fld>
          <a:endParaRPr lang="en-US"/>
        </a:p>
      </xdr:txBody>
    </xdr:sp>
    <xdr:clientData/>
  </xdr:twoCellAnchor>
  <xdr:twoCellAnchor>
    <xdr:from>
      <xdr:col>61</xdr:col>
      <xdr:colOff>533400</xdr:colOff>
      <xdr:row>15</xdr:row>
      <xdr:rowOff>175260</xdr:rowOff>
    </xdr:from>
    <xdr:to>
      <xdr:col>65</xdr:col>
      <xdr:colOff>510351</xdr:colOff>
      <xdr:row>17</xdr:row>
      <xdr:rowOff>158369</xdr:rowOff>
    </xdr:to>
    <xdr:sp macro="" textlink="'Water System 4'!V3:AS3">
      <xdr:nvSpPr>
        <xdr:cNvPr id="11" name="Rectangle: Rounded Corners 10">
          <a:extLst>
            <a:ext uri="{FF2B5EF4-FFF2-40B4-BE49-F238E27FC236}">
              <a16:creationId xmlns:a16="http://schemas.microsoft.com/office/drawing/2014/main" id="{00000000-0008-0000-3C00-00000B000000}"/>
            </a:ext>
          </a:extLst>
        </xdr:cNvPr>
        <xdr:cNvSpPr/>
      </xdr:nvSpPr>
      <xdr:spPr>
        <a:xfrm>
          <a:off x="10125075" y="2832735"/>
          <a:ext cx="2415351" cy="268859"/>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DAB71DD-AEAF-401D-9E2A-4678294D6299}"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18</xdr:row>
      <xdr:rowOff>95250</xdr:rowOff>
    </xdr:from>
    <xdr:to>
      <xdr:col>65</xdr:col>
      <xdr:colOff>510351</xdr:colOff>
      <xdr:row>20</xdr:row>
      <xdr:rowOff>4082</xdr:rowOff>
    </xdr:to>
    <xdr:sp macro="" textlink="'Water System 5'!V3:AS3">
      <xdr:nvSpPr>
        <xdr:cNvPr id="12" name="Rectangle: Rounded Corners 11">
          <a:extLst>
            <a:ext uri="{FF2B5EF4-FFF2-40B4-BE49-F238E27FC236}">
              <a16:creationId xmlns:a16="http://schemas.microsoft.com/office/drawing/2014/main" id="{00000000-0008-0000-3C00-00000C000000}"/>
            </a:ext>
          </a:extLst>
        </xdr:cNvPr>
        <xdr:cNvSpPr/>
      </xdr:nvSpPr>
      <xdr:spPr>
        <a:xfrm>
          <a:off x="10125075" y="322897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0B44B4D-8DBF-4F39-8457-9D0768E3B20C}"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58</xdr:col>
      <xdr:colOff>0</xdr:colOff>
      <xdr:row>2</xdr:row>
      <xdr:rowOff>0</xdr:rowOff>
    </xdr:from>
    <xdr:to>
      <xdr:col>61</xdr:col>
      <xdr:colOff>76200</xdr:colOff>
      <xdr:row>3</xdr:row>
      <xdr:rowOff>26670</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00000000-0008-0000-3C00-00000D000000}"/>
            </a:ext>
          </a:extLst>
        </xdr:cNvPr>
        <xdr:cNvSpPr/>
      </xdr:nvSpPr>
      <xdr:spPr>
        <a:xfrm>
          <a:off x="8753475" y="4762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58</xdr:col>
      <xdr:colOff>0</xdr:colOff>
      <xdr:row>3</xdr:row>
      <xdr:rowOff>87630</xdr:rowOff>
    </xdr:from>
    <xdr:to>
      <xdr:col>61</xdr:col>
      <xdr:colOff>76200</xdr:colOff>
      <xdr:row>4</xdr:row>
      <xdr:rowOff>161925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00000000-0008-0000-3C00-00000E000000}"/>
            </a:ext>
          </a:extLst>
        </xdr:cNvPr>
        <xdr:cNvSpPr/>
      </xdr:nvSpPr>
      <xdr:spPr>
        <a:xfrm>
          <a:off x="8753475" y="8115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55</xdr:col>
      <xdr:colOff>66675</xdr:colOff>
      <xdr:row>26</xdr:row>
      <xdr:rowOff>0</xdr:rowOff>
    </xdr:from>
    <xdr:to>
      <xdr:col>65</xdr:col>
      <xdr:colOff>266700</xdr:colOff>
      <xdr:row>55</xdr:row>
      <xdr:rowOff>85725</xdr:rowOff>
    </xdr:to>
    <xdr:sp macro="" textlink="" fLocksText="0">
      <xdr:nvSpPr>
        <xdr:cNvPr id="16" name="TextBox 15">
          <a:extLst>
            <a:ext uri="{FF2B5EF4-FFF2-40B4-BE49-F238E27FC236}">
              <a16:creationId xmlns:a16="http://schemas.microsoft.com/office/drawing/2014/main" id="{00000000-0008-0000-3C00-000010000000}"/>
            </a:ext>
          </a:extLst>
        </xdr:cNvPr>
        <xdr:cNvSpPr txBox="1"/>
      </xdr:nvSpPr>
      <xdr:spPr>
        <a:xfrm>
          <a:off x="8477250" y="4476750"/>
          <a:ext cx="3819525" cy="45720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428625</xdr:colOff>
      <xdr:row>3</xdr:row>
      <xdr:rowOff>38100</xdr:rowOff>
    </xdr:from>
    <xdr:to>
      <xdr:col>1</xdr:col>
      <xdr:colOff>1786619</xdr:colOff>
      <xdr:row>4</xdr:row>
      <xdr:rowOff>66675</xdr:rowOff>
    </xdr:to>
    <xdr:sp macro="" textlink="">
      <xdr:nvSpPr>
        <xdr:cNvPr id="38" name="Rectangle: Rounded Corners 37">
          <a:hlinkClick xmlns:r="http://schemas.openxmlformats.org/officeDocument/2006/relationships" r:id="rId9"/>
          <a:extLst>
            <a:ext uri="{FF2B5EF4-FFF2-40B4-BE49-F238E27FC236}">
              <a16:creationId xmlns:a16="http://schemas.microsoft.com/office/drawing/2014/main" id="{A1B56D35-51A2-4165-9F4F-78FC72934150}"/>
            </a:ext>
          </a:extLst>
        </xdr:cNvPr>
        <xdr:cNvSpPr/>
      </xdr:nvSpPr>
      <xdr:spPr>
        <a:xfrm>
          <a:off x="723900" y="7620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428625</xdr:colOff>
      <xdr:row>6</xdr:row>
      <xdr:rowOff>107326</xdr:rowOff>
    </xdr:from>
    <xdr:to>
      <xdr:col>1</xdr:col>
      <xdr:colOff>1792060</xdr:colOff>
      <xdr:row>7</xdr:row>
      <xdr:rowOff>135901</xdr:rowOff>
    </xdr:to>
    <xdr:sp macro="" textlink="">
      <xdr:nvSpPr>
        <xdr:cNvPr id="39" name="Rectangle: Rounded Corners 38">
          <a:hlinkClick xmlns:r="http://schemas.openxmlformats.org/officeDocument/2006/relationships" r:id="rId10"/>
          <a:extLst>
            <a:ext uri="{FF2B5EF4-FFF2-40B4-BE49-F238E27FC236}">
              <a16:creationId xmlns:a16="http://schemas.microsoft.com/office/drawing/2014/main" id="{9F97D24E-CAFB-445A-8D80-62B764B2E38A}"/>
            </a:ext>
          </a:extLst>
        </xdr:cNvPr>
        <xdr:cNvSpPr/>
      </xdr:nvSpPr>
      <xdr:spPr>
        <a:xfrm>
          <a:off x="723900" y="14217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428625</xdr:colOff>
      <xdr:row>8</xdr:row>
      <xdr:rowOff>46689</xdr:rowOff>
    </xdr:from>
    <xdr:to>
      <xdr:col>1</xdr:col>
      <xdr:colOff>1792059</xdr:colOff>
      <xdr:row>9</xdr:row>
      <xdr:rowOff>180039</xdr:rowOff>
    </xdr:to>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909B4FCF-0C8C-4136-8864-73356F2CDE0E}"/>
            </a:ext>
          </a:extLst>
        </xdr:cNvPr>
        <xdr:cNvSpPr/>
      </xdr:nvSpPr>
      <xdr:spPr>
        <a:xfrm>
          <a:off x="723900" y="17516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428625</xdr:colOff>
      <xdr:row>4</xdr:row>
      <xdr:rowOff>167963</xdr:rowOff>
    </xdr:from>
    <xdr:to>
      <xdr:col>1</xdr:col>
      <xdr:colOff>1786619</xdr:colOff>
      <xdr:row>6</xdr:row>
      <xdr:rowOff>6038</xdr:rowOff>
    </xdr:to>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1A0411C7-6448-4226-B18F-756A6F049370}"/>
            </a:ext>
          </a:extLst>
        </xdr:cNvPr>
        <xdr:cNvSpPr/>
      </xdr:nvSpPr>
      <xdr:spPr>
        <a:xfrm>
          <a:off x="723900" y="10918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428625</xdr:colOff>
      <xdr:row>15</xdr:row>
      <xdr:rowOff>83853</xdr:rowOff>
    </xdr:from>
    <xdr:to>
      <xdr:col>1</xdr:col>
      <xdr:colOff>1792060</xdr:colOff>
      <xdr:row>17</xdr:row>
      <xdr:rowOff>26703</xdr:rowOff>
    </xdr:to>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98D337AA-CDE8-4270-985B-4EC012B2CE79}"/>
            </a:ext>
          </a:extLst>
        </xdr:cNvPr>
        <xdr:cNvSpPr/>
      </xdr:nvSpPr>
      <xdr:spPr>
        <a:xfrm>
          <a:off x="723900" y="27413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428625</xdr:colOff>
      <xdr:row>17</xdr:row>
      <xdr:rowOff>127991</xdr:rowOff>
    </xdr:from>
    <xdr:to>
      <xdr:col>1</xdr:col>
      <xdr:colOff>1792060</xdr:colOff>
      <xdr:row>18</xdr:row>
      <xdr:rowOff>166091</xdr:rowOff>
    </xdr:to>
    <xdr:sp macro="" textlink="">
      <xdr:nvSpPr>
        <xdr:cNvPr id="43" name="Rectangle: Rounded Corners 42">
          <a:hlinkClick xmlns:r="http://schemas.openxmlformats.org/officeDocument/2006/relationships" r:id="rId14"/>
          <a:extLst>
            <a:ext uri="{FF2B5EF4-FFF2-40B4-BE49-F238E27FC236}">
              <a16:creationId xmlns:a16="http://schemas.microsoft.com/office/drawing/2014/main" id="{C248E886-AF8A-4347-BFFF-B445CA2B2589}"/>
            </a:ext>
          </a:extLst>
        </xdr:cNvPr>
        <xdr:cNvSpPr/>
      </xdr:nvSpPr>
      <xdr:spPr>
        <a:xfrm>
          <a:off x="723900" y="30712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428625</xdr:colOff>
      <xdr:row>19</xdr:row>
      <xdr:rowOff>76879</xdr:rowOff>
    </xdr:from>
    <xdr:to>
      <xdr:col>1</xdr:col>
      <xdr:colOff>1786617</xdr:colOff>
      <xdr:row>21</xdr:row>
      <xdr:rowOff>19729</xdr:rowOff>
    </xdr:to>
    <xdr:sp macro="" textlink="">
      <xdr:nvSpPr>
        <xdr:cNvPr id="44" name="Rectangle: Rounded Corners 43">
          <a:hlinkClick xmlns:r="http://schemas.openxmlformats.org/officeDocument/2006/relationships" r:id="rId15"/>
          <a:extLst>
            <a:ext uri="{FF2B5EF4-FFF2-40B4-BE49-F238E27FC236}">
              <a16:creationId xmlns:a16="http://schemas.microsoft.com/office/drawing/2014/main" id="{193A93F2-47B4-4CBB-8AB2-78614946B195}"/>
            </a:ext>
          </a:extLst>
        </xdr:cNvPr>
        <xdr:cNvSpPr/>
      </xdr:nvSpPr>
      <xdr:spPr>
        <a:xfrm>
          <a:off x="723900" y="34011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428625</xdr:colOff>
      <xdr:row>27</xdr:row>
      <xdr:rowOff>148656</xdr:rowOff>
    </xdr:from>
    <xdr:to>
      <xdr:col>1</xdr:col>
      <xdr:colOff>1787981</xdr:colOff>
      <xdr:row>29</xdr:row>
      <xdr:rowOff>91506</xdr:rowOff>
    </xdr:to>
    <xdr:sp macro="" textlink="">
      <xdr:nvSpPr>
        <xdr:cNvPr id="45" name="Rectangle: Rounded Corners 44">
          <a:hlinkClick xmlns:r="http://schemas.openxmlformats.org/officeDocument/2006/relationships" r:id="rId16"/>
          <a:extLst>
            <a:ext uri="{FF2B5EF4-FFF2-40B4-BE49-F238E27FC236}">
              <a16:creationId xmlns:a16="http://schemas.microsoft.com/office/drawing/2014/main" id="{52583C09-9FD3-4A81-98D4-4F6DA9714469}"/>
            </a:ext>
          </a:extLst>
        </xdr:cNvPr>
        <xdr:cNvSpPr/>
      </xdr:nvSpPr>
      <xdr:spPr>
        <a:xfrm>
          <a:off x="723900" y="47206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428625</xdr:colOff>
      <xdr:row>13</xdr:row>
      <xdr:rowOff>39715</xdr:rowOff>
    </xdr:from>
    <xdr:to>
      <xdr:col>1</xdr:col>
      <xdr:colOff>1786619</xdr:colOff>
      <xdr:row>14</xdr:row>
      <xdr:rowOff>77815</xdr:rowOff>
    </xdr:to>
    <xdr:sp macro="" textlink="">
      <xdr:nvSpPr>
        <xdr:cNvPr id="46" name="Rectangle: Rounded Corners 45">
          <a:hlinkClick xmlns:r="http://schemas.openxmlformats.org/officeDocument/2006/relationships" r:id="rId17"/>
          <a:extLst>
            <a:ext uri="{FF2B5EF4-FFF2-40B4-BE49-F238E27FC236}">
              <a16:creationId xmlns:a16="http://schemas.microsoft.com/office/drawing/2014/main" id="{F613D55E-9DD3-40AF-933F-F138C1529DD0}"/>
            </a:ext>
          </a:extLst>
        </xdr:cNvPr>
        <xdr:cNvSpPr/>
      </xdr:nvSpPr>
      <xdr:spPr>
        <a:xfrm>
          <a:off x="723900" y="24114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428625</xdr:colOff>
      <xdr:row>21</xdr:row>
      <xdr:rowOff>121017</xdr:rowOff>
    </xdr:from>
    <xdr:to>
      <xdr:col>1</xdr:col>
      <xdr:colOff>1800227</xdr:colOff>
      <xdr:row>22</xdr:row>
      <xdr:rowOff>149592</xdr:rowOff>
    </xdr:to>
    <xdr:sp macro="" textlink="">
      <xdr:nvSpPr>
        <xdr:cNvPr id="47" name="Rectangle: Rounded Corners 46">
          <a:hlinkClick xmlns:r="http://schemas.openxmlformats.org/officeDocument/2006/relationships" r:id="rId18"/>
          <a:extLst>
            <a:ext uri="{FF2B5EF4-FFF2-40B4-BE49-F238E27FC236}">
              <a16:creationId xmlns:a16="http://schemas.microsoft.com/office/drawing/2014/main" id="{C820694F-E31A-4E5B-B4D4-12E73DAD50D2}"/>
            </a:ext>
          </a:extLst>
        </xdr:cNvPr>
        <xdr:cNvSpPr/>
      </xdr:nvSpPr>
      <xdr:spPr>
        <a:xfrm>
          <a:off x="723900" y="37309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428625</xdr:colOff>
      <xdr:row>23</xdr:row>
      <xdr:rowOff>60380</xdr:rowOff>
    </xdr:from>
    <xdr:to>
      <xdr:col>1</xdr:col>
      <xdr:colOff>1792061</xdr:colOff>
      <xdr:row>25</xdr:row>
      <xdr:rowOff>3230</xdr:rowOff>
    </xdr:to>
    <xdr:sp macro="" textlink="">
      <xdr:nvSpPr>
        <xdr:cNvPr id="48" name="Rectangle: Rounded Corners 47">
          <a:hlinkClick xmlns:r="http://schemas.openxmlformats.org/officeDocument/2006/relationships" r:id="rId19"/>
          <a:extLst>
            <a:ext uri="{FF2B5EF4-FFF2-40B4-BE49-F238E27FC236}">
              <a16:creationId xmlns:a16="http://schemas.microsoft.com/office/drawing/2014/main" id="{5DDCF4C5-5064-47D5-AB8F-1CE2D41B1748}"/>
            </a:ext>
          </a:extLst>
        </xdr:cNvPr>
        <xdr:cNvSpPr/>
      </xdr:nvSpPr>
      <xdr:spPr>
        <a:xfrm>
          <a:off x="723900" y="40608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428625</xdr:colOff>
      <xdr:row>32</xdr:row>
      <xdr:rowOff>46432</xdr:rowOff>
    </xdr:from>
    <xdr:to>
      <xdr:col>1</xdr:col>
      <xdr:colOff>1792060</xdr:colOff>
      <xdr:row>33</xdr:row>
      <xdr:rowOff>179782</xdr:rowOff>
    </xdr:to>
    <xdr:sp macro="" textlink="">
      <xdr:nvSpPr>
        <xdr:cNvPr id="49" name="Rectangle: Rounded Corners 48">
          <a:hlinkClick xmlns:r="http://schemas.openxmlformats.org/officeDocument/2006/relationships" r:id="rId20"/>
          <a:extLst>
            <a:ext uri="{FF2B5EF4-FFF2-40B4-BE49-F238E27FC236}">
              <a16:creationId xmlns:a16="http://schemas.microsoft.com/office/drawing/2014/main" id="{793CC1DB-42CB-470E-A518-4B3269AE5FFA}"/>
            </a:ext>
          </a:extLst>
        </xdr:cNvPr>
        <xdr:cNvSpPr/>
      </xdr:nvSpPr>
      <xdr:spPr>
        <a:xfrm>
          <a:off x="723900" y="53804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428625</xdr:colOff>
      <xdr:row>25</xdr:row>
      <xdr:rowOff>104518</xdr:rowOff>
    </xdr:from>
    <xdr:to>
      <xdr:col>1</xdr:col>
      <xdr:colOff>1786620</xdr:colOff>
      <xdr:row>27</xdr:row>
      <xdr:rowOff>47368</xdr:rowOff>
    </xdr:to>
    <xdr:sp macro="" textlink="">
      <xdr:nvSpPr>
        <xdr:cNvPr id="50" name="Rectangle: Rounded Corners 49">
          <a:hlinkClick xmlns:r="http://schemas.openxmlformats.org/officeDocument/2006/relationships" r:id="rId21"/>
          <a:extLst>
            <a:ext uri="{FF2B5EF4-FFF2-40B4-BE49-F238E27FC236}">
              <a16:creationId xmlns:a16="http://schemas.microsoft.com/office/drawing/2014/main" id="{E3305B07-8C59-47A6-8A52-3FF402A1A036}"/>
            </a:ext>
          </a:extLst>
        </xdr:cNvPr>
        <xdr:cNvSpPr/>
      </xdr:nvSpPr>
      <xdr:spPr>
        <a:xfrm>
          <a:off x="723900" y="43907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428625</xdr:colOff>
      <xdr:row>34</xdr:row>
      <xdr:rowOff>81045</xdr:rowOff>
    </xdr:from>
    <xdr:to>
      <xdr:col>1</xdr:col>
      <xdr:colOff>1792060</xdr:colOff>
      <xdr:row>35</xdr:row>
      <xdr:rowOff>119145</xdr:rowOff>
    </xdr:to>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2B7A830E-9B9C-4337-B856-F8A0F949C5E1}"/>
            </a:ext>
          </a:extLst>
        </xdr:cNvPr>
        <xdr:cNvSpPr/>
      </xdr:nvSpPr>
      <xdr:spPr>
        <a:xfrm>
          <a:off x="723900" y="57103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428625</xdr:colOff>
      <xdr:row>30</xdr:row>
      <xdr:rowOff>2294</xdr:rowOff>
    </xdr:from>
    <xdr:to>
      <xdr:col>1</xdr:col>
      <xdr:colOff>1792061</xdr:colOff>
      <xdr:row>31</xdr:row>
      <xdr:rowOff>135644</xdr:rowOff>
    </xdr:to>
    <xdr:sp macro="" textlink="">
      <xdr:nvSpPr>
        <xdr:cNvPr id="52" name="Rectangle: Rounded Corners 51">
          <a:hlinkClick xmlns:r="http://schemas.openxmlformats.org/officeDocument/2006/relationships" r:id="rId23"/>
          <a:extLst>
            <a:ext uri="{FF2B5EF4-FFF2-40B4-BE49-F238E27FC236}">
              <a16:creationId xmlns:a16="http://schemas.microsoft.com/office/drawing/2014/main" id="{E725C4A6-78DC-4DA5-BA85-9D0E02119BB5}"/>
            </a:ext>
          </a:extLst>
        </xdr:cNvPr>
        <xdr:cNvSpPr/>
      </xdr:nvSpPr>
      <xdr:spPr>
        <a:xfrm>
          <a:off x="723900" y="50505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428625</xdr:colOff>
      <xdr:row>41</xdr:row>
      <xdr:rowOff>32485</xdr:rowOff>
    </xdr:from>
    <xdr:to>
      <xdr:col>1</xdr:col>
      <xdr:colOff>1786620</xdr:colOff>
      <xdr:row>42</xdr:row>
      <xdr:rowOff>70585</xdr:rowOff>
    </xdr:to>
    <xdr:sp macro="" textlink="">
      <xdr:nvSpPr>
        <xdr:cNvPr id="53" name="Rectangle: Rounded Corners 52">
          <a:hlinkClick xmlns:r="http://schemas.openxmlformats.org/officeDocument/2006/relationships" r:id="rId6"/>
          <a:extLst>
            <a:ext uri="{FF2B5EF4-FFF2-40B4-BE49-F238E27FC236}">
              <a16:creationId xmlns:a16="http://schemas.microsoft.com/office/drawing/2014/main" id="{A68DFCFB-B077-400F-A6B8-DC2634C6A17C}"/>
            </a:ext>
          </a:extLst>
        </xdr:cNvPr>
        <xdr:cNvSpPr/>
      </xdr:nvSpPr>
      <xdr:spPr>
        <a:xfrm>
          <a:off x="723900" y="67095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428625</xdr:colOff>
      <xdr:row>38</xdr:row>
      <xdr:rowOff>74071</xdr:rowOff>
    </xdr:from>
    <xdr:to>
      <xdr:col>1</xdr:col>
      <xdr:colOff>1786620</xdr:colOff>
      <xdr:row>40</xdr:row>
      <xdr:rowOff>16921</xdr:rowOff>
    </xdr:to>
    <xdr:sp macro="" textlink="">
      <xdr:nvSpPr>
        <xdr:cNvPr id="54" name="Rectangle: Rounded Corners 53">
          <a:hlinkClick xmlns:r="http://schemas.openxmlformats.org/officeDocument/2006/relationships" r:id="rId24"/>
          <a:extLst>
            <a:ext uri="{FF2B5EF4-FFF2-40B4-BE49-F238E27FC236}">
              <a16:creationId xmlns:a16="http://schemas.microsoft.com/office/drawing/2014/main" id="{CE1B8042-D71A-4676-A043-03ED6DC1A1F4}"/>
            </a:ext>
          </a:extLst>
        </xdr:cNvPr>
        <xdr:cNvSpPr/>
      </xdr:nvSpPr>
      <xdr:spPr>
        <a:xfrm>
          <a:off x="723900" y="63700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428625</xdr:colOff>
      <xdr:row>36</xdr:row>
      <xdr:rowOff>29933</xdr:rowOff>
    </xdr:from>
    <xdr:to>
      <xdr:col>1</xdr:col>
      <xdr:colOff>1792060</xdr:colOff>
      <xdr:row>37</xdr:row>
      <xdr:rowOff>163283</xdr:rowOff>
    </xdr:to>
    <xdr:sp macro="" textlink="">
      <xdr:nvSpPr>
        <xdr:cNvPr id="55" name="Rectangle: Rounded Corners 54">
          <a:hlinkClick xmlns:r="http://schemas.openxmlformats.org/officeDocument/2006/relationships" r:id="rId25"/>
          <a:extLst>
            <a:ext uri="{FF2B5EF4-FFF2-40B4-BE49-F238E27FC236}">
              <a16:creationId xmlns:a16="http://schemas.microsoft.com/office/drawing/2014/main" id="{0BE3E81D-5DD8-4FFE-88E8-BA1DB7E6BB9F}"/>
            </a:ext>
          </a:extLst>
        </xdr:cNvPr>
        <xdr:cNvSpPr/>
      </xdr:nvSpPr>
      <xdr:spPr>
        <a:xfrm>
          <a:off x="723900" y="60402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428625</xdr:colOff>
      <xdr:row>10</xdr:row>
      <xdr:rowOff>90827</xdr:rowOff>
    </xdr:from>
    <xdr:to>
      <xdr:col>1</xdr:col>
      <xdr:colOff>1786619</xdr:colOff>
      <xdr:row>12</xdr:row>
      <xdr:rowOff>33677</xdr:rowOff>
    </xdr:to>
    <xdr:sp macro="" textlink="">
      <xdr:nvSpPr>
        <xdr:cNvPr id="56" name="Rectangle: Rounded Corners 55">
          <a:hlinkClick xmlns:r="http://schemas.openxmlformats.org/officeDocument/2006/relationships" r:id="rId26"/>
          <a:extLst>
            <a:ext uri="{FF2B5EF4-FFF2-40B4-BE49-F238E27FC236}">
              <a16:creationId xmlns:a16="http://schemas.microsoft.com/office/drawing/2014/main" id="{168EB8DE-364B-4DDF-A9C4-D37579BE4164}"/>
            </a:ext>
          </a:extLst>
        </xdr:cNvPr>
        <xdr:cNvSpPr/>
      </xdr:nvSpPr>
      <xdr:spPr>
        <a:xfrm>
          <a:off x="723900" y="20815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56</xdr:col>
      <xdr:colOff>38099</xdr:colOff>
      <xdr:row>6</xdr:row>
      <xdr:rowOff>112395</xdr:rowOff>
    </xdr:from>
    <xdr:to>
      <xdr:col>61</xdr:col>
      <xdr:colOff>266699</xdr:colOff>
      <xdr:row>8</xdr:row>
      <xdr:rowOff>1694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8562974" y="1426845"/>
          <a:ext cx="1295400" cy="279824"/>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1</a:t>
          </a:r>
        </a:p>
      </xdr:txBody>
    </xdr:sp>
    <xdr:clientData/>
  </xdr:twoCellAnchor>
  <xdr:twoCellAnchor>
    <xdr:from>
      <xdr:col>56</xdr:col>
      <xdr:colOff>38099</xdr:colOff>
      <xdr:row>9</xdr:row>
      <xdr:rowOff>91440</xdr:rowOff>
    </xdr:from>
    <xdr:to>
      <xdr:col>61</xdr:col>
      <xdr:colOff>266699</xdr:colOff>
      <xdr:row>11</xdr:row>
      <xdr:rowOff>90476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3D00-000003000000}"/>
            </a:ext>
          </a:extLst>
        </xdr:cNvPr>
        <xdr:cNvSpPr/>
      </xdr:nvSpPr>
      <xdr:spPr>
        <a:xfrm>
          <a:off x="8562974" y="1891665"/>
          <a:ext cx="1295400" cy="284786"/>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2</a:t>
          </a:r>
        </a:p>
      </xdr:txBody>
    </xdr:sp>
    <xdr:clientData/>
  </xdr:twoCellAnchor>
  <xdr:twoCellAnchor>
    <xdr:from>
      <xdr:col>56</xdr:col>
      <xdr:colOff>38099</xdr:colOff>
      <xdr:row>13</xdr:row>
      <xdr:rowOff>0</xdr:rowOff>
    </xdr:from>
    <xdr:to>
      <xdr:col>61</xdr:col>
      <xdr:colOff>266699</xdr:colOff>
      <xdr:row>15</xdr:row>
      <xdr:rowOff>5530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3D00-000004000000}"/>
            </a:ext>
          </a:extLst>
        </xdr:cNvPr>
        <xdr:cNvSpPr/>
      </xdr:nvSpPr>
      <xdr:spPr>
        <a:xfrm>
          <a:off x="8562974" y="2371725"/>
          <a:ext cx="1295400" cy="29128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3</a:t>
          </a:r>
        </a:p>
      </xdr:txBody>
    </xdr:sp>
    <xdr:clientData/>
  </xdr:twoCellAnchor>
  <xdr:twoCellAnchor>
    <xdr:from>
      <xdr:col>56</xdr:col>
      <xdr:colOff>38099</xdr:colOff>
      <xdr:row>15</xdr:row>
      <xdr:rowOff>108585</xdr:rowOff>
    </xdr:from>
    <xdr:to>
      <xdr:col>61</xdr:col>
      <xdr:colOff>266699</xdr:colOff>
      <xdr:row>17</xdr:row>
      <xdr:rowOff>150733</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3D00-000005000000}"/>
            </a:ext>
          </a:extLst>
        </xdr:cNvPr>
        <xdr:cNvSpPr/>
      </xdr:nvSpPr>
      <xdr:spPr>
        <a:xfrm>
          <a:off x="8562974" y="2766060"/>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4</a:t>
          </a:r>
        </a:p>
      </xdr:txBody>
    </xdr:sp>
    <xdr:clientData/>
  </xdr:twoCellAnchor>
  <xdr:twoCellAnchor>
    <xdr:from>
      <xdr:col>56</xdr:col>
      <xdr:colOff>38099</xdr:colOff>
      <xdr:row>18</xdr:row>
      <xdr:rowOff>95250</xdr:rowOff>
    </xdr:from>
    <xdr:to>
      <xdr:col>61</xdr:col>
      <xdr:colOff>266699</xdr:colOff>
      <xdr:row>20</xdr:row>
      <xdr:rowOff>42148</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3D00-000006000000}"/>
            </a:ext>
          </a:extLst>
        </xdr:cNvPr>
        <xdr:cNvSpPr/>
      </xdr:nvSpPr>
      <xdr:spPr>
        <a:xfrm>
          <a:off x="8562974" y="3228975"/>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5</a:t>
          </a:r>
        </a:p>
      </xdr:txBody>
    </xdr:sp>
    <xdr:clientData/>
  </xdr:twoCellAnchor>
  <xdr:twoCellAnchor>
    <xdr:from>
      <xdr:col>56</xdr:col>
      <xdr:colOff>19050</xdr:colOff>
      <xdr:row>21</xdr:row>
      <xdr:rowOff>76200</xdr:rowOff>
    </xdr:from>
    <xdr:to>
      <xdr:col>61</xdr:col>
      <xdr:colOff>276225</xdr:colOff>
      <xdr:row>24</xdr:row>
      <xdr:rowOff>66675</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3D00-000007000000}"/>
            </a:ext>
          </a:extLst>
        </xdr:cNvPr>
        <xdr:cNvSpPr/>
      </xdr:nvSpPr>
      <xdr:spPr>
        <a:xfrm>
          <a:off x="8543925" y="3686175"/>
          <a:ext cx="1323975" cy="5715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Static Water</a:t>
          </a:r>
          <a:r>
            <a:rPr lang="en-US" sz="1100" baseline="0">
              <a:solidFill>
                <a:schemeClr val="tx1"/>
              </a:solidFill>
            </a:rPr>
            <a:t> Points Worksheet</a:t>
          </a:r>
          <a:endParaRPr lang="en-US" sz="1100">
            <a:solidFill>
              <a:schemeClr val="tx1"/>
            </a:solidFill>
          </a:endParaRPr>
        </a:p>
      </xdr:txBody>
    </xdr:sp>
    <xdr:clientData/>
  </xdr:twoCellAnchor>
  <xdr:twoCellAnchor>
    <xdr:from>
      <xdr:col>61</xdr:col>
      <xdr:colOff>533400</xdr:colOff>
      <xdr:row>6</xdr:row>
      <xdr:rowOff>110490</xdr:rowOff>
    </xdr:from>
    <xdr:to>
      <xdr:col>65</xdr:col>
      <xdr:colOff>510351</xdr:colOff>
      <xdr:row>8</xdr:row>
      <xdr:rowOff>3810</xdr:rowOff>
    </xdr:to>
    <xdr:sp macro="" textlink="'Water System 1'!V3:AS3">
      <xdr:nvSpPr>
        <xdr:cNvPr id="8" name="Rectangle: Rounded Corners 7">
          <a:extLst>
            <a:ext uri="{FF2B5EF4-FFF2-40B4-BE49-F238E27FC236}">
              <a16:creationId xmlns:a16="http://schemas.microsoft.com/office/drawing/2014/main" id="{00000000-0008-0000-3D00-000008000000}"/>
            </a:ext>
          </a:extLst>
        </xdr:cNvPr>
        <xdr:cNvSpPr/>
      </xdr:nvSpPr>
      <xdr:spPr>
        <a:xfrm>
          <a:off x="10125075" y="1424940"/>
          <a:ext cx="2415351" cy="283845"/>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8E9A6CC-CA2B-4470-A508-D78ADAA85FFF}"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9</xdr:row>
      <xdr:rowOff>95250</xdr:rowOff>
    </xdr:from>
    <xdr:to>
      <xdr:col>65</xdr:col>
      <xdr:colOff>510351</xdr:colOff>
      <xdr:row>11</xdr:row>
      <xdr:rowOff>91440</xdr:rowOff>
    </xdr:to>
    <xdr:sp macro="" textlink="'Water System 2'!V3:AS3">
      <xdr:nvSpPr>
        <xdr:cNvPr id="9" name="Rectangle: Rounded Corners 8">
          <a:extLst>
            <a:ext uri="{FF2B5EF4-FFF2-40B4-BE49-F238E27FC236}">
              <a16:creationId xmlns:a16="http://schemas.microsoft.com/office/drawing/2014/main" id="{00000000-0008-0000-3D00-000009000000}"/>
            </a:ext>
          </a:extLst>
        </xdr:cNvPr>
        <xdr:cNvSpPr/>
      </xdr:nvSpPr>
      <xdr:spPr>
        <a:xfrm>
          <a:off x="10125075" y="1895475"/>
          <a:ext cx="2415351" cy="28194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63E01F-C4BE-4336-A2E5-E1162146B8CA}"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13</xdr:row>
      <xdr:rowOff>0</xdr:rowOff>
    </xdr:from>
    <xdr:to>
      <xdr:col>65</xdr:col>
      <xdr:colOff>510351</xdr:colOff>
      <xdr:row>15</xdr:row>
      <xdr:rowOff>4082</xdr:rowOff>
    </xdr:to>
    <xdr:sp macro="" textlink="'Water System 3'!V3:AS3">
      <xdr:nvSpPr>
        <xdr:cNvPr id="10" name="Rectangle: Rounded Corners 9">
          <a:extLst>
            <a:ext uri="{FF2B5EF4-FFF2-40B4-BE49-F238E27FC236}">
              <a16:creationId xmlns:a16="http://schemas.microsoft.com/office/drawing/2014/main" id="{00000000-0008-0000-3D00-00000A000000}"/>
            </a:ext>
          </a:extLst>
        </xdr:cNvPr>
        <xdr:cNvSpPr/>
      </xdr:nvSpPr>
      <xdr:spPr>
        <a:xfrm>
          <a:off x="10125075" y="237172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3568EE1-5AD6-49B8-82DE-4C89F9D5A2AF}" type="TxLink">
            <a:rPr lang="en-US" sz="1400" b="1" i="0" u="none" strike="noStrike">
              <a:solidFill>
                <a:srgbClr val="000000"/>
              </a:solidFill>
              <a:latin typeface="Calibri"/>
              <a:ea typeface="Calibri"/>
              <a:cs typeface="Calibri"/>
            </a:rPr>
            <a:pPr algn="ctr"/>
            <a:t> </a:t>
          </a:fld>
          <a:endParaRPr lang="en-US"/>
        </a:p>
      </xdr:txBody>
    </xdr:sp>
    <xdr:clientData/>
  </xdr:twoCellAnchor>
  <xdr:twoCellAnchor>
    <xdr:from>
      <xdr:col>61</xdr:col>
      <xdr:colOff>533400</xdr:colOff>
      <xdr:row>15</xdr:row>
      <xdr:rowOff>175260</xdr:rowOff>
    </xdr:from>
    <xdr:to>
      <xdr:col>65</xdr:col>
      <xdr:colOff>510351</xdr:colOff>
      <xdr:row>17</xdr:row>
      <xdr:rowOff>158369</xdr:rowOff>
    </xdr:to>
    <xdr:sp macro="" textlink="$V$3">
      <xdr:nvSpPr>
        <xdr:cNvPr id="11" name="Rectangle: Rounded Corners 10">
          <a:extLst>
            <a:ext uri="{FF2B5EF4-FFF2-40B4-BE49-F238E27FC236}">
              <a16:creationId xmlns:a16="http://schemas.microsoft.com/office/drawing/2014/main" id="{00000000-0008-0000-3D00-00000B000000}"/>
            </a:ext>
          </a:extLst>
        </xdr:cNvPr>
        <xdr:cNvSpPr/>
      </xdr:nvSpPr>
      <xdr:spPr>
        <a:xfrm>
          <a:off x="10125075" y="2832735"/>
          <a:ext cx="2415351" cy="268859"/>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98EDA55-F3F7-4702-80FB-1585BC294704}"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18</xdr:row>
      <xdr:rowOff>95250</xdr:rowOff>
    </xdr:from>
    <xdr:to>
      <xdr:col>65</xdr:col>
      <xdr:colOff>510351</xdr:colOff>
      <xdr:row>20</xdr:row>
      <xdr:rowOff>4082</xdr:rowOff>
    </xdr:to>
    <xdr:sp macro="" textlink="'Water System 5'!V3:AS3">
      <xdr:nvSpPr>
        <xdr:cNvPr id="12" name="Rectangle: Rounded Corners 11">
          <a:extLst>
            <a:ext uri="{FF2B5EF4-FFF2-40B4-BE49-F238E27FC236}">
              <a16:creationId xmlns:a16="http://schemas.microsoft.com/office/drawing/2014/main" id="{00000000-0008-0000-3D00-00000C000000}"/>
            </a:ext>
          </a:extLst>
        </xdr:cNvPr>
        <xdr:cNvSpPr/>
      </xdr:nvSpPr>
      <xdr:spPr>
        <a:xfrm>
          <a:off x="10125075" y="322897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92085E-EC35-4E6D-BE82-6C2A44B98F9B}"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58</xdr:col>
      <xdr:colOff>0</xdr:colOff>
      <xdr:row>2</xdr:row>
      <xdr:rowOff>0</xdr:rowOff>
    </xdr:from>
    <xdr:to>
      <xdr:col>61</xdr:col>
      <xdr:colOff>76200</xdr:colOff>
      <xdr:row>3</xdr:row>
      <xdr:rowOff>26670</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00000000-0008-0000-3D00-00000D000000}"/>
            </a:ext>
          </a:extLst>
        </xdr:cNvPr>
        <xdr:cNvSpPr/>
      </xdr:nvSpPr>
      <xdr:spPr>
        <a:xfrm>
          <a:off x="8753475" y="4762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58</xdr:col>
      <xdr:colOff>0</xdr:colOff>
      <xdr:row>3</xdr:row>
      <xdr:rowOff>87630</xdr:rowOff>
    </xdr:from>
    <xdr:to>
      <xdr:col>61</xdr:col>
      <xdr:colOff>76200</xdr:colOff>
      <xdr:row>4</xdr:row>
      <xdr:rowOff>161925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00000000-0008-0000-3D00-00000E000000}"/>
            </a:ext>
          </a:extLst>
        </xdr:cNvPr>
        <xdr:cNvSpPr/>
      </xdr:nvSpPr>
      <xdr:spPr>
        <a:xfrm>
          <a:off x="8753475" y="8115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55</xdr:col>
      <xdr:colOff>66675</xdr:colOff>
      <xdr:row>26</xdr:row>
      <xdr:rowOff>0</xdr:rowOff>
    </xdr:from>
    <xdr:to>
      <xdr:col>65</xdr:col>
      <xdr:colOff>266700</xdr:colOff>
      <xdr:row>55</xdr:row>
      <xdr:rowOff>85725</xdr:rowOff>
    </xdr:to>
    <xdr:sp macro="" textlink="" fLocksText="0">
      <xdr:nvSpPr>
        <xdr:cNvPr id="16" name="TextBox 15">
          <a:extLst>
            <a:ext uri="{FF2B5EF4-FFF2-40B4-BE49-F238E27FC236}">
              <a16:creationId xmlns:a16="http://schemas.microsoft.com/office/drawing/2014/main" id="{00000000-0008-0000-3D00-000010000000}"/>
            </a:ext>
          </a:extLst>
        </xdr:cNvPr>
        <xdr:cNvSpPr txBox="1"/>
      </xdr:nvSpPr>
      <xdr:spPr>
        <a:xfrm>
          <a:off x="8477250" y="4476750"/>
          <a:ext cx="3819525" cy="45720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400050</xdr:colOff>
      <xdr:row>3</xdr:row>
      <xdr:rowOff>171450</xdr:rowOff>
    </xdr:from>
    <xdr:to>
      <xdr:col>1</xdr:col>
      <xdr:colOff>1758044</xdr:colOff>
      <xdr:row>5</xdr:row>
      <xdr:rowOff>9525</xdr:rowOff>
    </xdr:to>
    <xdr:sp macro="" textlink="">
      <xdr:nvSpPr>
        <xdr:cNvPr id="38" name="Rectangle: Rounded Corners 37">
          <a:hlinkClick xmlns:r="http://schemas.openxmlformats.org/officeDocument/2006/relationships" r:id="rId9"/>
          <a:extLst>
            <a:ext uri="{FF2B5EF4-FFF2-40B4-BE49-F238E27FC236}">
              <a16:creationId xmlns:a16="http://schemas.microsoft.com/office/drawing/2014/main" id="{304C4082-7D24-48FD-9462-0B2AEF16FC33}"/>
            </a:ext>
          </a:extLst>
        </xdr:cNvPr>
        <xdr:cNvSpPr/>
      </xdr:nvSpPr>
      <xdr:spPr>
        <a:xfrm>
          <a:off x="695325" y="8953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400050</xdr:colOff>
      <xdr:row>7</xdr:row>
      <xdr:rowOff>40651</xdr:rowOff>
    </xdr:from>
    <xdr:to>
      <xdr:col>1</xdr:col>
      <xdr:colOff>1763485</xdr:colOff>
      <xdr:row>8</xdr:row>
      <xdr:rowOff>78751</xdr:rowOff>
    </xdr:to>
    <xdr:sp macro="" textlink="">
      <xdr:nvSpPr>
        <xdr:cNvPr id="39" name="Rectangle: Rounded Corners 38">
          <a:hlinkClick xmlns:r="http://schemas.openxmlformats.org/officeDocument/2006/relationships" r:id="rId10"/>
          <a:extLst>
            <a:ext uri="{FF2B5EF4-FFF2-40B4-BE49-F238E27FC236}">
              <a16:creationId xmlns:a16="http://schemas.microsoft.com/office/drawing/2014/main" id="{3E4363AC-40E7-4A61-B10C-5E1EE19CC9DC}"/>
            </a:ext>
          </a:extLst>
        </xdr:cNvPr>
        <xdr:cNvSpPr/>
      </xdr:nvSpPr>
      <xdr:spPr>
        <a:xfrm>
          <a:off x="695325" y="15551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400050</xdr:colOff>
      <xdr:row>9</xdr:row>
      <xdr:rowOff>84789</xdr:rowOff>
    </xdr:from>
    <xdr:to>
      <xdr:col>1</xdr:col>
      <xdr:colOff>1763484</xdr:colOff>
      <xdr:row>11</xdr:row>
      <xdr:rowOff>27639</xdr:rowOff>
    </xdr:to>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45DC8BBC-AA32-4697-9070-9E97001A11C9}"/>
            </a:ext>
          </a:extLst>
        </xdr:cNvPr>
        <xdr:cNvSpPr/>
      </xdr:nvSpPr>
      <xdr:spPr>
        <a:xfrm>
          <a:off x="695325" y="18850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400050</xdr:colOff>
      <xdr:row>5</xdr:row>
      <xdr:rowOff>110813</xdr:rowOff>
    </xdr:from>
    <xdr:to>
      <xdr:col>1</xdr:col>
      <xdr:colOff>1758044</xdr:colOff>
      <xdr:row>6</xdr:row>
      <xdr:rowOff>139388</xdr:rowOff>
    </xdr:to>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900C0A89-A829-4B47-829E-58B20A140299}"/>
            </a:ext>
          </a:extLst>
        </xdr:cNvPr>
        <xdr:cNvSpPr/>
      </xdr:nvSpPr>
      <xdr:spPr>
        <a:xfrm>
          <a:off x="695325" y="12252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400050</xdr:colOff>
      <xdr:row>16</xdr:row>
      <xdr:rowOff>26703</xdr:rowOff>
    </xdr:from>
    <xdr:to>
      <xdr:col>1</xdr:col>
      <xdr:colOff>1763485</xdr:colOff>
      <xdr:row>17</xdr:row>
      <xdr:rowOff>160053</xdr:rowOff>
    </xdr:to>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F6F24289-1353-4780-A78C-C117292FB54C}"/>
            </a:ext>
          </a:extLst>
        </xdr:cNvPr>
        <xdr:cNvSpPr/>
      </xdr:nvSpPr>
      <xdr:spPr>
        <a:xfrm>
          <a:off x="695325" y="28746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400050</xdr:colOff>
      <xdr:row>18</xdr:row>
      <xdr:rowOff>70841</xdr:rowOff>
    </xdr:from>
    <xdr:to>
      <xdr:col>1</xdr:col>
      <xdr:colOff>1763485</xdr:colOff>
      <xdr:row>19</xdr:row>
      <xdr:rowOff>108941</xdr:rowOff>
    </xdr:to>
    <xdr:sp macro="" textlink="">
      <xdr:nvSpPr>
        <xdr:cNvPr id="43" name="Rectangle: Rounded Corners 42">
          <a:hlinkClick xmlns:r="http://schemas.openxmlformats.org/officeDocument/2006/relationships" r:id="rId14"/>
          <a:extLst>
            <a:ext uri="{FF2B5EF4-FFF2-40B4-BE49-F238E27FC236}">
              <a16:creationId xmlns:a16="http://schemas.microsoft.com/office/drawing/2014/main" id="{3BC2CCEE-DE4C-4B52-A61A-5939BF41A0A1}"/>
            </a:ext>
          </a:extLst>
        </xdr:cNvPr>
        <xdr:cNvSpPr/>
      </xdr:nvSpPr>
      <xdr:spPr>
        <a:xfrm>
          <a:off x="695325" y="32045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400050</xdr:colOff>
      <xdr:row>20</xdr:row>
      <xdr:rowOff>19729</xdr:rowOff>
    </xdr:from>
    <xdr:to>
      <xdr:col>1</xdr:col>
      <xdr:colOff>1758042</xdr:colOff>
      <xdr:row>21</xdr:row>
      <xdr:rowOff>153079</xdr:rowOff>
    </xdr:to>
    <xdr:sp macro="" textlink="">
      <xdr:nvSpPr>
        <xdr:cNvPr id="44" name="Rectangle: Rounded Corners 43">
          <a:hlinkClick xmlns:r="http://schemas.openxmlformats.org/officeDocument/2006/relationships" r:id="rId15"/>
          <a:extLst>
            <a:ext uri="{FF2B5EF4-FFF2-40B4-BE49-F238E27FC236}">
              <a16:creationId xmlns:a16="http://schemas.microsoft.com/office/drawing/2014/main" id="{F291960D-E155-418A-9BB0-7F4CDDDA6FF4}"/>
            </a:ext>
          </a:extLst>
        </xdr:cNvPr>
        <xdr:cNvSpPr/>
      </xdr:nvSpPr>
      <xdr:spPr>
        <a:xfrm>
          <a:off x="695325" y="35344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400050</xdr:colOff>
      <xdr:row>28</xdr:row>
      <xdr:rowOff>91506</xdr:rowOff>
    </xdr:from>
    <xdr:to>
      <xdr:col>1</xdr:col>
      <xdr:colOff>1759406</xdr:colOff>
      <xdr:row>30</xdr:row>
      <xdr:rowOff>34356</xdr:rowOff>
    </xdr:to>
    <xdr:sp macro="" textlink="">
      <xdr:nvSpPr>
        <xdr:cNvPr id="45" name="Rectangle: Rounded Corners 44">
          <a:hlinkClick xmlns:r="http://schemas.openxmlformats.org/officeDocument/2006/relationships" r:id="rId16"/>
          <a:extLst>
            <a:ext uri="{FF2B5EF4-FFF2-40B4-BE49-F238E27FC236}">
              <a16:creationId xmlns:a16="http://schemas.microsoft.com/office/drawing/2014/main" id="{FA57AB85-C4AC-4FF7-9CB6-8D93BBE005E6}"/>
            </a:ext>
          </a:extLst>
        </xdr:cNvPr>
        <xdr:cNvSpPr/>
      </xdr:nvSpPr>
      <xdr:spPr>
        <a:xfrm>
          <a:off x="695325" y="48540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400050</xdr:colOff>
      <xdr:row>13</xdr:row>
      <xdr:rowOff>173065</xdr:rowOff>
    </xdr:from>
    <xdr:to>
      <xdr:col>1</xdr:col>
      <xdr:colOff>1758044</xdr:colOff>
      <xdr:row>15</xdr:row>
      <xdr:rowOff>115915</xdr:rowOff>
    </xdr:to>
    <xdr:sp macro="" textlink="">
      <xdr:nvSpPr>
        <xdr:cNvPr id="46" name="Rectangle: Rounded Corners 45">
          <a:hlinkClick xmlns:r="http://schemas.openxmlformats.org/officeDocument/2006/relationships" r:id="rId17"/>
          <a:extLst>
            <a:ext uri="{FF2B5EF4-FFF2-40B4-BE49-F238E27FC236}">
              <a16:creationId xmlns:a16="http://schemas.microsoft.com/office/drawing/2014/main" id="{325A7F66-5361-4D88-9E47-4B4811CD83B9}"/>
            </a:ext>
          </a:extLst>
        </xdr:cNvPr>
        <xdr:cNvSpPr/>
      </xdr:nvSpPr>
      <xdr:spPr>
        <a:xfrm>
          <a:off x="695325" y="25447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400050</xdr:colOff>
      <xdr:row>22</xdr:row>
      <xdr:rowOff>54342</xdr:rowOff>
    </xdr:from>
    <xdr:to>
      <xdr:col>1</xdr:col>
      <xdr:colOff>1771652</xdr:colOff>
      <xdr:row>23</xdr:row>
      <xdr:rowOff>92442</xdr:rowOff>
    </xdr:to>
    <xdr:sp macro="" textlink="">
      <xdr:nvSpPr>
        <xdr:cNvPr id="47" name="Rectangle: Rounded Corners 46">
          <a:hlinkClick xmlns:r="http://schemas.openxmlformats.org/officeDocument/2006/relationships" r:id="rId18"/>
          <a:extLst>
            <a:ext uri="{FF2B5EF4-FFF2-40B4-BE49-F238E27FC236}">
              <a16:creationId xmlns:a16="http://schemas.microsoft.com/office/drawing/2014/main" id="{86FD4083-0AE4-4A8C-8E01-89190805F78E}"/>
            </a:ext>
          </a:extLst>
        </xdr:cNvPr>
        <xdr:cNvSpPr/>
      </xdr:nvSpPr>
      <xdr:spPr>
        <a:xfrm>
          <a:off x="695325" y="38643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400050</xdr:colOff>
      <xdr:row>24</xdr:row>
      <xdr:rowOff>3230</xdr:rowOff>
    </xdr:from>
    <xdr:to>
      <xdr:col>1</xdr:col>
      <xdr:colOff>1763486</xdr:colOff>
      <xdr:row>25</xdr:row>
      <xdr:rowOff>136580</xdr:rowOff>
    </xdr:to>
    <xdr:sp macro="" textlink="">
      <xdr:nvSpPr>
        <xdr:cNvPr id="48" name="Rectangle: Rounded Corners 47">
          <a:hlinkClick xmlns:r="http://schemas.openxmlformats.org/officeDocument/2006/relationships" r:id="rId19"/>
          <a:extLst>
            <a:ext uri="{FF2B5EF4-FFF2-40B4-BE49-F238E27FC236}">
              <a16:creationId xmlns:a16="http://schemas.microsoft.com/office/drawing/2014/main" id="{0A9902B5-7B5C-46F3-8FEC-15AD012DF87F}"/>
            </a:ext>
          </a:extLst>
        </xdr:cNvPr>
        <xdr:cNvSpPr/>
      </xdr:nvSpPr>
      <xdr:spPr>
        <a:xfrm>
          <a:off x="695325" y="41942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400050</xdr:colOff>
      <xdr:row>33</xdr:row>
      <xdr:rowOff>84532</xdr:rowOff>
    </xdr:from>
    <xdr:to>
      <xdr:col>1</xdr:col>
      <xdr:colOff>1763485</xdr:colOff>
      <xdr:row>34</xdr:row>
      <xdr:rowOff>113107</xdr:rowOff>
    </xdr:to>
    <xdr:sp macro="" textlink="">
      <xdr:nvSpPr>
        <xdr:cNvPr id="49" name="Rectangle: Rounded Corners 48">
          <a:hlinkClick xmlns:r="http://schemas.openxmlformats.org/officeDocument/2006/relationships" r:id="rId20"/>
          <a:extLst>
            <a:ext uri="{FF2B5EF4-FFF2-40B4-BE49-F238E27FC236}">
              <a16:creationId xmlns:a16="http://schemas.microsoft.com/office/drawing/2014/main" id="{E7A8876D-9D6C-4A83-B7F9-4E75D7DE6F23}"/>
            </a:ext>
          </a:extLst>
        </xdr:cNvPr>
        <xdr:cNvSpPr/>
      </xdr:nvSpPr>
      <xdr:spPr>
        <a:xfrm>
          <a:off x="695325" y="55137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400050</xdr:colOff>
      <xdr:row>26</xdr:row>
      <xdr:rowOff>47368</xdr:rowOff>
    </xdr:from>
    <xdr:to>
      <xdr:col>1</xdr:col>
      <xdr:colOff>1758045</xdr:colOff>
      <xdr:row>27</xdr:row>
      <xdr:rowOff>180718</xdr:rowOff>
    </xdr:to>
    <xdr:sp macro="" textlink="">
      <xdr:nvSpPr>
        <xdr:cNvPr id="50" name="Rectangle: Rounded Corners 49">
          <a:hlinkClick xmlns:r="http://schemas.openxmlformats.org/officeDocument/2006/relationships" r:id="rId21"/>
          <a:extLst>
            <a:ext uri="{FF2B5EF4-FFF2-40B4-BE49-F238E27FC236}">
              <a16:creationId xmlns:a16="http://schemas.microsoft.com/office/drawing/2014/main" id="{3CE07FF1-7DAE-4249-ADDF-5BA8D3D73723}"/>
            </a:ext>
          </a:extLst>
        </xdr:cNvPr>
        <xdr:cNvSpPr/>
      </xdr:nvSpPr>
      <xdr:spPr>
        <a:xfrm>
          <a:off x="695325" y="45241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400050</xdr:colOff>
      <xdr:row>35</xdr:row>
      <xdr:rowOff>23895</xdr:rowOff>
    </xdr:from>
    <xdr:to>
      <xdr:col>1</xdr:col>
      <xdr:colOff>1763485</xdr:colOff>
      <xdr:row>36</xdr:row>
      <xdr:rowOff>61995</xdr:rowOff>
    </xdr:to>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29C61475-4DFD-426C-8487-31FF7A1F4888}"/>
            </a:ext>
          </a:extLst>
        </xdr:cNvPr>
        <xdr:cNvSpPr/>
      </xdr:nvSpPr>
      <xdr:spPr>
        <a:xfrm>
          <a:off x="695325" y="58436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400050</xdr:colOff>
      <xdr:row>31</xdr:row>
      <xdr:rowOff>40394</xdr:rowOff>
    </xdr:from>
    <xdr:to>
      <xdr:col>1</xdr:col>
      <xdr:colOff>1763486</xdr:colOff>
      <xdr:row>32</xdr:row>
      <xdr:rowOff>78494</xdr:rowOff>
    </xdr:to>
    <xdr:sp macro="" textlink="">
      <xdr:nvSpPr>
        <xdr:cNvPr id="52" name="Rectangle: Rounded Corners 51">
          <a:hlinkClick xmlns:r="http://schemas.openxmlformats.org/officeDocument/2006/relationships" r:id="rId23"/>
          <a:extLst>
            <a:ext uri="{FF2B5EF4-FFF2-40B4-BE49-F238E27FC236}">
              <a16:creationId xmlns:a16="http://schemas.microsoft.com/office/drawing/2014/main" id="{29A0E4E4-F925-416B-9610-23ED94DCC602}"/>
            </a:ext>
          </a:extLst>
        </xdr:cNvPr>
        <xdr:cNvSpPr/>
      </xdr:nvSpPr>
      <xdr:spPr>
        <a:xfrm>
          <a:off x="695325" y="51838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400050</xdr:colOff>
      <xdr:row>41</xdr:row>
      <xdr:rowOff>165835</xdr:rowOff>
    </xdr:from>
    <xdr:to>
      <xdr:col>1</xdr:col>
      <xdr:colOff>1758045</xdr:colOff>
      <xdr:row>43</xdr:row>
      <xdr:rowOff>13435</xdr:rowOff>
    </xdr:to>
    <xdr:sp macro="" textlink="">
      <xdr:nvSpPr>
        <xdr:cNvPr id="53" name="Rectangle: Rounded Corners 52">
          <a:hlinkClick xmlns:r="http://schemas.openxmlformats.org/officeDocument/2006/relationships" r:id="rId6"/>
          <a:extLst>
            <a:ext uri="{FF2B5EF4-FFF2-40B4-BE49-F238E27FC236}">
              <a16:creationId xmlns:a16="http://schemas.microsoft.com/office/drawing/2014/main" id="{F2FAD599-43AD-4D03-9868-6B4023B16E85}"/>
            </a:ext>
          </a:extLst>
        </xdr:cNvPr>
        <xdr:cNvSpPr/>
      </xdr:nvSpPr>
      <xdr:spPr>
        <a:xfrm>
          <a:off x="695325" y="68428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400050</xdr:colOff>
      <xdr:row>39</xdr:row>
      <xdr:rowOff>112171</xdr:rowOff>
    </xdr:from>
    <xdr:to>
      <xdr:col>1</xdr:col>
      <xdr:colOff>1758045</xdr:colOff>
      <xdr:row>41</xdr:row>
      <xdr:rowOff>55021</xdr:rowOff>
    </xdr:to>
    <xdr:sp macro="" textlink="">
      <xdr:nvSpPr>
        <xdr:cNvPr id="54" name="Rectangle: Rounded Corners 53">
          <a:hlinkClick xmlns:r="http://schemas.openxmlformats.org/officeDocument/2006/relationships" r:id="rId24"/>
          <a:extLst>
            <a:ext uri="{FF2B5EF4-FFF2-40B4-BE49-F238E27FC236}">
              <a16:creationId xmlns:a16="http://schemas.microsoft.com/office/drawing/2014/main" id="{1048CD8D-6A17-4EAF-A37B-74684DEDA193}"/>
            </a:ext>
          </a:extLst>
        </xdr:cNvPr>
        <xdr:cNvSpPr/>
      </xdr:nvSpPr>
      <xdr:spPr>
        <a:xfrm>
          <a:off x="695325" y="65034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400050</xdr:colOff>
      <xdr:row>37</xdr:row>
      <xdr:rowOff>68033</xdr:rowOff>
    </xdr:from>
    <xdr:to>
      <xdr:col>1</xdr:col>
      <xdr:colOff>1763485</xdr:colOff>
      <xdr:row>39</xdr:row>
      <xdr:rowOff>10883</xdr:rowOff>
    </xdr:to>
    <xdr:sp macro="" textlink="">
      <xdr:nvSpPr>
        <xdr:cNvPr id="55" name="Rectangle: Rounded Corners 54">
          <a:hlinkClick xmlns:r="http://schemas.openxmlformats.org/officeDocument/2006/relationships" r:id="rId25"/>
          <a:extLst>
            <a:ext uri="{FF2B5EF4-FFF2-40B4-BE49-F238E27FC236}">
              <a16:creationId xmlns:a16="http://schemas.microsoft.com/office/drawing/2014/main" id="{52903C67-89A5-4061-A00C-7D1F25ADE49D}"/>
            </a:ext>
          </a:extLst>
        </xdr:cNvPr>
        <xdr:cNvSpPr/>
      </xdr:nvSpPr>
      <xdr:spPr>
        <a:xfrm>
          <a:off x="695325" y="61735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400050</xdr:colOff>
      <xdr:row>11</xdr:row>
      <xdr:rowOff>128927</xdr:rowOff>
    </xdr:from>
    <xdr:to>
      <xdr:col>1</xdr:col>
      <xdr:colOff>1758044</xdr:colOff>
      <xdr:row>13</xdr:row>
      <xdr:rowOff>71777</xdr:rowOff>
    </xdr:to>
    <xdr:sp macro="" textlink="">
      <xdr:nvSpPr>
        <xdr:cNvPr id="56" name="Rectangle: Rounded Corners 55">
          <a:hlinkClick xmlns:r="http://schemas.openxmlformats.org/officeDocument/2006/relationships" r:id="rId26"/>
          <a:extLst>
            <a:ext uri="{FF2B5EF4-FFF2-40B4-BE49-F238E27FC236}">
              <a16:creationId xmlns:a16="http://schemas.microsoft.com/office/drawing/2014/main" id="{889BEC2C-B3F9-471E-B219-AB5A91AF22F2}"/>
            </a:ext>
          </a:extLst>
        </xdr:cNvPr>
        <xdr:cNvSpPr/>
      </xdr:nvSpPr>
      <xdr:spPr>
        <a:xfrm>
          <a:off x="695325" y="22149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56</xdr:col>
      <xdr:colOff>0</xdr:colOff>
      <xdr:row>1</xdr:row>
      <xdr:rowOff>36195</xdr:rowOff>
    </xdr:from>
    <xdr:to>
      <xdr:col>64</xdr:col>
      <xdr:colOff>0</xdr:colOff>
      <xdr:row>2</xdr:row>
      <xdr:rowOff>74295</xdr:rowOff>
    </xdr:to>
    <xdr:sp macro="" textlink="">
      <xdr:nvSpPr>
        <xdr:cNvPr id="47" name="Rectangle: Rounded Corners 46">
          <a:hlinkClick xmlns:r="http://schemas.openxmlformats.org/officeDocument/2006/relationships" r:id="rId1"/>
          <a:extLst>
            <a:ext uri="{FF2B5EF4-FFF2-40B4-BE49-F238E27FC236}">
              <a16:creationId xmlns:a16="http://schemas.microsoft.com/office/drawing/2014/main" id="{00000000-0008-0000-0500-00002F000000}"/>
            </a:ext>
          </a:extLst>
        </xdr:cNvPr>
        <xdr:cNvSpPr/>
      </xdr:nvSpPr>
      <xdr:spPr>
        <a:xfrm>
          <a:off x="8542020" y="219075"/>
          <a:ext cx="914400" cy="2667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Next</a:t>
          </a:r>
        </a:p>
      </xdr:txBody>
    </xdr:sp>
    <xdr:clientData/>
  </xdr:twoCellAnchor>
  <xdr:twoCellAnchor>
    <xdr:from>
      <xdr:col>56</xdr:col>
      <xdr:colOff>30480</xdr:colOff>
      <xdr:row>6</xdr:row>
      <xdr:rowOff>30480</xdr:rowOff>
    </xdr:from>
    <xdr:to>
      <xdr:col>96</xdr:col>
      <xdr:colOff>0</xdr:colOff>
      <xdr:row>51</xdr:row>
      <xdr:rowOff>106680</xdr:rowOff>
    </xdr:to>
    <xdr:sp macro="" textlink="" fLocksText="0">
      <xdr:nvSpPr>
        <xdr:cNvPr id="2" name="TextBox 1">
          <a:extLst>
            <a:ext uri="{FF2B5EF4-FFF2-40B4-BE49-F238E27FC236}">
              <a16:creationId xmlns:a16="http://schemas.microsoft.com/office/drawing/2014/main" id="{00000000-0008-0000-0500-000002000000}"/>
            </a:ext>
          </a:extLst>
        </xdr:cNvPr>
        <xdr:cNvSpPr txBox="1"/>
      </xdr:nvSpPr>
      <xdr:spPr>
        <a:xfrm>
          <a:off x="7856220" y="1188720"/>
          <a:ext cx="6027420" cy="496824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20</xdr:col>
      <xdr:colOff>30480</xdr:colOff>
      <xdr:row>53</xdr:row>
      <xdr:rowOff>45720</xdr:rowOff>
    </xdr:from>
    <xdr:to>
      <xdr:col>28</xdr:col>
      <xdr:colOff>30480</xdr:colOff>
      <xdr:row>54</xdr:row>
      <xdr:rowOff>127635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3695700" y="12298680"/>
          <a:ext cx="914400" cy="272415"/>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56</xdr:col>
      <xdr:colOff>38099</xdr:colOff>
      <xdr:row>6</xdr:row>
      <xdr:rowOff>112395</xdr:rowOff>
    </xdr:from>
    <xdr:to>
      <xdr:col>61</xdr:col>
      <xdr:colOff>266699</xdr:colOff>
      <xdr:row>8</xdr:row>
      <xdr:rowOff>1694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8562974" y="1426845"/>
          <a:ext cx="1295400" cy="279824"/>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1</a:t>
          </a:r>
        </a:p>
      </xdr:txBody>
    </xdr:sp>
    <xdr:clientData/>
  </xdr:twoCellAnchor>
  <xdr:twoCellAnchor>
    <xdr:from>
      <xdr:col>56</xdr:col>
      <xdr:colOff>38099</xdr:colOff>
      <xdr:row>9</xdr:row>
      <xdr:rowOff>91440</xdr:rowOff>
    </xdr:from>
    <xdr:to>
      <xdr:col>61</xdr:col>
      <xdr:colOff>266699</xdr:colOff>
      <xdr:row>11</xdr:row>
      <xdr:rowOff>90476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8562974" y="1891665"/>
          <a:ext cx="1295400" cy="284786"/>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2</a:t>
          </a:r>
        </a:p>
      </xdr:txBody>
    </xdr:sp>
    <xdr:clientData/>
  </xdr:twoCellAnchor>
  <xdr:twoCellAnchor>
    <xdr:from>
      <xdr:col>56</xdr:col>
      <xdr:colOff>38099</xdr:colOff>
      <xdr:row>13</xdr:row>
      <xdr:rowOff>0</xdr:rowOff>
    </xdr:from>
    <xdr:to>
      <xdr:col>61</xdr:col>
      <xdr:colOff>266699</xdr:colOff>
      <xdr:row>15</xdr:row>
      <xdr:rowOff>5530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3E00-000004000000}"/>
            </a:ext>
          </a:extLst>
        </xdr:cNvPr>
        <xdr:cNvSpPr/>
      </xdr:nvSpPr>
      <xdr:spPr>
        <a:xfrm>
          <a:off x="8562974" y="2371725"/>
          <a:ext cx="1295400" cy="29128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3</a:t>
          </a:r>
        </a:p>
      </xdr:txBody>
    </xdr:sp>
    <xdr:clientData/>
  </xdr:twoCellAnchor>
  <xdr:twoCellAnchor>
    <xdr:from>
      <xdr:col>56</xdr:col>
      <xdr:colOff>38099</xdr:colOff>
      <xdr:row>15</xdr:row>
      <xdr:rowOff>108585</xdr:rowOff>
    </xdr:from>
    <xdr:to>
      <xdr:col>61</xdr:col>
      <xdr:colOff>266699</xdr:colOff>
      <xdr:row>17</xdr:row>
      <xdr:rowOff>150733</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3E00-000005000000}"/>
            </a:ext>
          </a:extLst>
        </xdr:cNvPr>
        <xdr:cNvSpPr/>
      </xdr:nvSpPr>
      <xdr:spPr>
        <a:xfrm>
          <a:off x="8562974" y="2766060"/>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4</a:t>
          </a:r>
        </a:p>
      </xdr:txBody>
    </xdr:sp>
    <xdr:clientData/>
  </xdr:twoCellAnchor>
  <xdr:twoCellAnchor>
    <xdr:from>
      <xdr:col>56</xdr:col>
      <xdr:colOff>38099</xdr:colOff>
      <xdr:row>18</xdr:row>
      <xdr:rowOff>95250</xdr:rowOff>
    </xdr:from>
    <xdr:to>
      <xdr:col>61</xdr:col>
      <xdr:colOff>266699</xdr:colOff>
      <xdr:row>20</xdr:row>
      <xdr:rowOff>42148</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3E00-000006000000}"/>
            </a:ext>
          </a:extLst>
        </xdr:cNvPr>
        <xdr:cNvSpPr/>
      </xdr:nvSpPr>
      <xdr:spPr>
        <a:xfrm>
          <a:off x="8562974" y="3228975"/>
          <a:ext cx="1295400" cy="327898"/>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Water System 5</a:t>
          </a:r>
        </a:p>
      </xdr:txBody>
    </xdr:sp>
    <xdr:clientData/>
  </xdr:twoCellAnchor>
  <xdr:twoCellAnchor>
    <xdr:from>
      <xdr:col>56</xdr:col>
      <xdr:colOff>19050</xdr:colOff>
      <xdr:row>21</xdr:row>
      <xdr:rowOff>76200</xdr:rowOff>
    </xdr:from>
    <xdr:to>
      <xdr:col>61</xdr:col>
      <xdr:colOff>276225</xdr:colOff>
      <xdr:row>24</xdr:row>
      <xdr:rowOff>66675</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3E00-000007000000}"/>
            </a:ext>
          </a:extLst>
        </xdr:cNvPr>
        <xdr:cNvSpPr/>
      </xdr:nvSpPr>
      <xdr:spPr>
        <a:xfrm>
          <a:off x="8543925" y="3686175"/>
          <a:ext cx="1323975" cy="571500"/>
        </a:xfrm>
        <a:prstGeom prst="roundRect">
          <a:avLst/>
        </a:prstGeom>
        <a:solidFill>
          <a:schemeClr val="accent4">
            <a:lumMod val="20000"/>
            <a:lumOff val="8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Static Water</a:t>
          </a:r>
          <a:r>
            <a:rPr lang="en-US" sz="1100" baseline="0">
              <a:solidFill>
                <a:schemeClr val="tx1"/>
              </a:solidFill>
            </a:rPr>
            <a:t> Points Worksheet</a:t>
          </a:r>
          <a:endParaRPr lang="en-US" sz="1100">
            <a:solidFill>
              <a:schemeClr val="tx1"/>
            </a:solidFill>
          </a:endParaRPr>
        </a:p>
      </xdr:txBody>
    </xdr:sp>
    <xdr:clientData/>
  </xdr:twoCellAnchor>
  <xdr:twoCellAnchor>
    <xdr:from>
      <xdr:col>61</xdr:col>
      <xdr:colOff>533400</xdr:colOff>
      <xdr:row>6</xdr:row>
      <xdr:rowOff>110490</xdr:rowOff>
    </xdr:from>
    <xdr:to>
      <xdr:col>65</xdr:col>
      <xdr:colOff>510351</xdr:colOff>
      <xdr:row>8</xdr:row>
      <xdr:rowOff>3810</xdr:rowOff>
    </xdr:to>
    <xdr:sp macro="" textlink="'Water System 1'!V3:AS3">
      <xdr:nvSpPr>
        <xdr:cNvPr id="8" name="Rectangle: Rounded Corners 7">
          <a:extLst>
            <a:ext uri="{FF2B5EF4-FFF2-40B4-BE49-F238E27FC236}">
              <a16:creationId xmlns:a16="http://schemas.microsoft.com/office/drawing/2014/main" id="{00000000-0008-0000-3E00-000008000000}"/>
            </a:ext>
          </a:extLst>
        </xdr:cNvPr>
        <xdr:cNvSpPr/>
      </xdr:nvSpPr>
      <xdr:spPr>
        <a:xfrm>
          <a:off x="10125075" y="1424940"/>
          <a:ext cx="2415351" cy="283845"/>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812FEF-9176-4F1B-8B1A-F5F58B33D13E}"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9</xdr:row>
      <xdr:rowOff>95250</xdr:rowOff>
    </xdr:from>
    <xdr:to>
      <xdr:col>65</xdr:col>
      <xdr:colOff>510351</xdr:colOff>
      <xdr:row>11</xdr:row>
      <xdr:rowOff>91440</xdr:rowOff>
    </xdr:to>
    <xdr:sp macro="" textlink="'Water System 2'!V3:AS3">
      <xdr:nvSpPr>
        <xdr:cNvPr id="9" name="Rectangle: Rounded Corners 8">
          <a:extLst>
            <a:ext uri="{FF2B5EF4-FFF2-40B4-BE49-F238E27FC236}">
              <a16:creationId xmlns:a16="http://schemas.microsoft.com/office/drawing/2014/main" id="{00000000-0008-0000-3E00-000009000000}"/>
            </a:ext>
          </a:extLst>
        </xdr:cNvPr>
        <xdr:cNvSpPr/>
      </xdr:nvSpPr>
      <xdr:spPr>
        <a:xfrm>
          <a:off x="10125075" y="1895475"/>
          <a:ext cx="2415351" cy="281940"/>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BE85419-3402-46EB-B7A3-D9F1FF2DA8AB}"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13</xdr:row>
      <xdr:rowOff>0</xdr:rowOff>
    </xdr:from>
    <xdr:to>
      <xdr:col>65</xdr:col>
      <xdr:colOff>510351</xdr:colOff>
      <xdr:row>15</xdr:row>
      <xdr:rowOff>4082</xdr:rowOff>
    </xdr:to>
    <xdr:sp macro="" textlink="'Water System 3'!V3:AS3">
      <xdr:nvSpPr>
        <xdr:cNvPr id="10" name="Rectangle: Rounded Corners 9">
          <a:extLst>
            <a:ext uri="{FF2B5EF4-FFF2-40B4-BE49-F238E27FC236}">
              <a16:creationId xmlns:a16="http://schemas.microsoft.com/office/drawing/2014/main" id="{00000000-0008-0000-3E00-00000A000000}"/>
            </a:ext>
          </a:extLst>
        </xdr:cNvPr>
        <xdr:cNvSpPr/>
      </xdr:nvSpPr>
      <xdr:spPr>
        <a:xfrm>
          <a:off x="10125075" y="237172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77C475-7096-4427-A81B-E5CDFAEC2FAE}" type="TxLink">
            <a:rPr lang="en-US" sz="1400" b="1" i="0" u="none" strike="noStrike">
              <a:solidFill>
                <a:srgbClr val="000000"/>
              </a:solidFill>
              <a:latin typeface="Calibri"/>
              <a:ea typeface="Calibri"/>
              <a:cs typeface="Calibri"/>
            </a:rPr>
            <a:pPr algn="ctr"/>
            <a:t> </a:t>
          </a:fld>
          <a:endParaRPr lang="en-US"/>
        </a:p>
      </xdr:txBody>
    </xdr:sp>
    <xdr:clientData/>
  </xdr:twoCellAnchor>
  <xdr:twoCellAnchor>
    <xdr:from>
      <xdr:col>61</xdr:col>
      <xdr:colOff>533400</xdr:colOff>
      <xdr:row>15</xdr:row>
      <xdr:rowOff>175260</xdr:rowOff>
    </xdr:from>
    <xdr:to>
      <xdr:col>65</xdr:col>
      <xdr:colOff>510351</xdr:colOff>
      <xdr:row>17</xdr:row>
      <xdr:rowOff>158369</xdr:rowOff>
    </xdr:to>
    <xdr:sp macro="" textlink="'Water System 4'!$V$3:$AS$3">
      <xdr:nvSpPr>
        <xdr:cNvPr id="11" name="Rectangle: Rounded Corners 10">
          <a:extLst>
            <a:ext uri="{FF2B5EF4-FFF2-40B4-BE49-F238E27FC236}">
              <a16:creationId xmlns:a16="http://schemas.microsoft.com/office/drawing/2014/main" id="{00000000-0008-0000-3E00-00000B000000}"/>
            </a:ext>
          </a:extLst>
        </xdr:cNvPr>
        <xdr:cNvSpPr/>
      </xdr:nvSpPr>
      <xdr:spPr>
        <a:xfrm>
          <a:off x="10125075" y="2832735"/>
          <a:ext cx="2415351" cy="268859"/>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FE4DFE-692D-45D4-B7FC-50C8334F1A74}"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61</xdr:col>
      <xdr:colOff>533400</xdr:colOff>
      <xdr:row>18</xdr:row>
      <xdr:rowOff>95250</xdr:rowOff>
    </xdr:from>
    <xdr:to>
      <xdr:col>65</xdr:col>
      <xdr:colOff>510351</xdr:colOff>
      <xdr:row>20</xdr:row>
      <xdr:rowOff>4082</xdr:rowOff>
    </xdr:to>
    <xdr:sp macro="" textlink="$V$3">
      <xdr:nvSpPr>
        <xdr:cNvPr id="12" name="Rectangle: Rounded Corners 11">
          <a:extLst>
            <a:ext uri="{FF2B5EF4-FFF2-40B4-BE49-F238E27FC236}">
              <a16:creationId xmlns:a16="http://schemas.microsoft.com/office/drawing/2014/main" id="{00000000-0008-0000-3E00-00000C000000}"/>
            </a:ext>
          </a:extLst>
        </xdr:cNvPr>
        <xdr:cNvSpPr/>
      </xdr:nvSpPr>
      <xdr:spPr>
        <a:xfrm>
          <a:off x="10125075" y="3228975"/>
          <a:ext cx="2415351" cy="289832"/>
        </a:xfrm>
        <a:prstGeom prst="roundRect">
          <a:avLst/>
        </a:prstGeom>
        <a:solidFill>
          <a:schemeClr val="accent4">
            <a:lumMod val="60000"/>
            <a:lumOff val="4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0C23D1-4D4F-4F34-8F4E-AA1A6E66D578}" type="TxLink">
            <a:rPr lang="en-US" sz="1400" b="1" i="0" u="none" strike="noStrike">
              <a:solidFill>
                <a:srgbClr val="000000"/>
              </a:solidFill>
              <a:latin typeface="Calibri"/>
              <a:ea typeface="Calibri"/>
              <a:cs typeface="Calibri"/>
            </a:rPr>
            <a:pPr algn="ctr"/>
            <a:t> </a:t>
          </a:fld>
          <a:endParaRPr lang="en-US" sz="1100"/>
        </a:p>
      </xdr:txBody>
    </xdr:sp>
    <xdr:clientData/>
  </xdr:twoCellAnchor>
  <xdr:twoCellAnchor>
    <xdr:from>
      <xdr:col>58</xdr:col>
      <xdr:colOff>0</xdr:colOff>
      <xdr:row>2</xdr:row>
      <xdr:rowOff>0</xdr:rowOff>
    </xdr:from>
    <xdr:to>
      <xdr:col>61</xdr:col>
      <xdr:colOff>76200</xdr:colOff>
      <xdr:row>3</xdr:row>
      <xdr:rowOff>26670</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00000000-0008-0000-3E00-00000D000000}"/>
            </a:ext>
          </a:extLst>
        </xdr:cNvPr>
        <xdr:cNvSpPr/>
      </xdr:nvSpPr>
      <xdr:spPr>
        <a:xfrm>
          <a:off x="8753475" y="4762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58</xdr:col>
      <xdr:colOff>0</xdr:colOff>
      <xdr:row>3</xdr:row>
      <xdr:rowOff>87630</xdr:rowOff>
    </xdr:from>
    <xdr:to>
      <xdr:col>61</xdr:col>
      <xdr:colOff>76200</xdr:colOff>
      <xdr:row>4</xdr:row>
      <xdr:rowOff>161925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00000000-0008-0000-3E00-00000E000000}"/>
            </a:ext>
          </a:extLst>
        </xdr:cNvPr>
        <xdr:cNvSpPr/>
      </xdr:nvSpPr>
      <xdr:spPr>
        <a:xfrm>
          <a:off x="8753475" y="8115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55</xdr:col>
      <xdr:colOff>66675</xdr:colOff>
      <xdr:row>26</xdr:row>
      <xdr:rowOff>0</xdr:rowOff>
    </xdr:from>
    <xdr:to>
      <xdr:col>65</xdr:col>
      <xdr:colOff>266700</xdr:colOff>
      <xdr:row>55</xdr:row>
      <xdr:rowOff>85725</xdr:rowOff>
    </xdr:to>
    <xdr:sp macro="" textlink="" fLocksText="0">
      <xdr:nvSpPr>
        <xdr:cNvPr id="16" name="TextBox 15">
          <a:extLst>
            <a:ext uri="{FF2B5EF4-FFF2-40B4-BE49-F238E27FC236}">
              <a16:creationId xmlns:a16="http://schemas.microsoft.com/office/drawing/2014/main" id="{00000000-0008-0000-3E00-000010000000}"/>
            </a:ext>
          </a:extLst>
        </xdr:cNvPr>
        <xdr:cNvSpPr txBox="1"/>
      </xdr:nvSpPr>
      <xdr:spPr>
        <a:xfrm>
          <a:off x="8477250" y="4476750"/>
          <a:ext cx="3819525" cy="45720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466725</xdr:colOff>
      <xdr:row>3</xdr:row>
      <xdr:rowOff>133350</xdr:rowOff>
    </xdr:from>
    <xdr:to>
      <xdr:col>1</xdr:col>
      <xdr:colOff>1824719</xdr:colOff>
      <xdr:row>4</xdr:row>
      <xdr:rowOff>161925</xdr:rowOff>
    </xdr:to>
    <xdr:sp macro="" textlink="">
      <xdr:nvSpPr>
        <xdr:cNvPr id="38" name="Rectangle: Rounded Corners 37">
          <a:hlinkClick xmlns:r="http://schemas.openxmlformats.org/officeDocument/2006/relationships" r:id="rId9"/>
          <a:extLst>
            <a:ext uri="{FF2B5EF4-FFF2-40B4-BE49-F238E27FC236}">
              <a16:creationId xmlns:a16="http://schemas.microsoft.com/office/drawing/2014/main" id="{1277B586-F8B9-4802-908D-47428A4796B5}"/>
            </a:ext>
          </a:extLst>
        </xdr:cNvPr>
        <xdr:cNvSpPr/>
      </xdr:nvSpPr>
      <xdr:spPr>
        <a:xfrm>
          <a:off x="762000" y="8572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466725</xdr:colOff>
      <xdr:row>7</xdr:row>
      <xdr:rowOff>2551</xdr:rowOff>
    </xdr:from>
    <xdr:to>
      <xdr:col>1</xdr:col>
      <xdr:colOff>1830160</xdr:colOff>
      <xdr:row>8</xdr:row>
      <xdr:rowOff>40651</xdr:rowOff>
    </xdr:to>
    <xdr:sp macro="" textlink="">
      <xdr:nvSpPr>
        <xdr:cNvPr id="39" name="Rectangle: Rounded Corners 38">
          <a:hlinkClick xmlns:r="http://schemas.openxmlformats.org/officeDocument/2006/relationships" r:id="rId10"/>
          <a:extLst>
            <a:ext uri="{FF2B5EF4-FFF2-40B4-BE49-F238E27FC236}">
              <a16:creationId xmlns:a16="http://schemas.microsoft.com/office/drawing/2014/main" id="{EB059731-6537-4E19-AEF9-EF409EB11405}"/>
            </a:ext>
          </a:extLst>
        </xdr:cNvPr>
        <xdr:cNvSpPr/>
      </xdr:nvSpPr>
      <xdr:spPr>
        <a:xfrm>
          <a:off x="762000" y="15170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466725</xdr:colOff>
      <xdr:row>9</xdr:row>
      <xdr:rowOff>46689</xdr:rowOff>
    </xdr:from>
    <xdr:to>
      <xdr:col>1</xdr:col>
      <xdr:colOff>1830159</xdr:colOff>
      <xdr:row>10</xdr:row>
      <xdr:rowOff>84789</xdr:rowOff>
    </xdr:to>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84319FAD-40DE-41F5-8C49-6129A1E91E5D}"/>
            </a:ext>
          </a:extLst>
        </xdr:cNvPr>
        <xdr:cNvSpPr/>
      </xdr:nvSpPr>
      <xdr:spPr>
        <a:xfrm>
          <a:off x="762000" y="18469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466725</xdr:colOff>
      <xdr:row>5</xdr:row>
      <xdr:rowOff>72713</xdr:rowOff>
    </xdr:from>
    <xdr:to>
      <xdr:col>1</xdr:col>
      <xdr:colOff>1824719</xdr:colOff>
      <xdr:row>6</xdr:row>
      <xdr:rowOff>101288</xdr:rowOff>
    </xdr:to>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77653A1A-D159-4FBC-83AC-C75E750FA7A4}"/>
            </a:ext>
          </a:extLst>
        </xdr:cNvPr>
        <xdr:cNvSpPr/>
      </xdr:nvSpPr>
      <xdr:spPr>
        <a:xfrm>
          <a:off x="762000" y="11871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466725</xdr:colOff>
      <xdr:row>15</xdr:row>
      <xdr:rowOff>179103</xdr:rowOff>
    </xdr:from>
    <xdr:to>
      <xdr:col>1</xdr:col>
      <xdr:colOff>1830160</xdr:colOff>
      <xdr:row>17</xdr:row>
      <xdr:rowOff>121953</xdr:rowOff>
    </xdr:to>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D8A2A05F-8FB1-497C-8D92-500CAB44794D}"/>
            </a:ext>
          </a:extLst>
        </xdr:cNvPr>
        <xdr:cNvSpPr/>
      </xdr:nvSpPr>
      <xdr:spPr>
        <a:xfrm>
          <a:off x="762000" y="28365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466725</xdr:colOff>
      <xdr:row>18</xdr:row>
      <xdr:rowOff>32741</xdr:rowOff>
    </xdr:from>
    <xdr:to>
      <xdr:col>1</xdr:col>
      <xdr:colOff>1830160</xdr:colOff>
      <xdr:row>19</xdr:row>
      <xdr:rowOff>70841</xdr:rowOff>
    </xdr:to>
    <xdr:sp macro="" textlink="">
      <xdr:nvSpPr>
        <xdr:cNvPr id="43" name="Rectangle: Rounded Corners 42">
          <a:hlinkClick xmlns:r="http://schemas.openxmlformats.org/officeDocument/2006/relationships" r:id="rId14"/>
          <a:extLst>
            <a:ext uri="{FF2B5EF4-FFF2-40B4-BE49-F238E27FC236}">
              <a16:creationId xmlns:a16="http://schemas.microsoft.com/office/drawing/2014/main" id="{981029A3-B4E3-4503-8766-FF22EA790397}"/>
            </a:ext>
          </a:extLst>
        </xdr:cNvPr>
        <xdr:cNvSpPr/>
      </xdr:nvSpPr>
      <xdr:spPr>
        <a:xfrm>
          <a:off x="762000" y="31664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466725</xdr:colOff>
      <xdr:row>19</xdr:row>
      <xdr:rowOff>172129</xdr:rowOff>
    </xdr:from>
    <xdr:to>
      <xdr:col>1</xdr:col>
      <xdr:colOff>1824717</xdr:colOff>
      <xdr:row>21</xdr:row>
      <xdr:rowOff>114979</xdr:rowOff>
    </xdr:to>
    <xdr:sp macro="" textlink="">
      <xdr:nvSpPr>
        <xdr:cNvPr id="44" name="Rectangle: Rounded Corners 43">
          <a:hlinkClick xmlns:r="http://schemas.openxmlformats.org/officeDocument/2006/relationships" r:id="rId15"/>
          <a:extLst>
            <a:ext uri="{FF2B5EF4-FFF2-40B4-BE49-F238E27FC236}">
              <a16:creationId xmlns:a16="http://schemas.microsoft.com/office/drawing/2014/main" id="{5EA6877B-887E-4AA0-A9A7-439FD6ECA3D8}"/>
            </a:ext>
          </a:extLst>
        </xdr:cNvPr>
        <xdr:cNvSpPr/>
      </xdr:nvSpPr>
      <xdr:spPr>
        <a:xfrm>
          <a:off x="762000" y="34963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466725</xdr:colOff>
      <xdr:row>28</xdr:row>
      <xdr:rowOff>53406</xdr:rowOff>
    </xdr:from>
    <xdr:to>
      <xdr:col>1</xdr:col>
      <xdr:colOff>1826081</xdr:colOff>
      <xdr:row>29</xdr:row>
      <xdr:rowOff>186756</xdr:rowOff>
    </xdr:to>
    <xdr:sp macro="" textlink="">
      <xdr:nvSpPr>
        <xdr:cNvPr id="45" name="Rectangle: Rounded Corners 44">
          <a:hlinkClick xmlns:r="http://schemas.openxmlformats.org/officeDocument/2006/relationships" r:id="rId16"/>
          <a:extLst>
            <a:ext uri="{FF2B5EF4-FFF2-40B4-BE49-F238E27FC236}">
              <a16:creationId xmlns:a16="http://schemas.microsoft.com/office/drawing/2014/main" id="{FB896548-733E-49B2-BC26-F0A2FB5D08DB}"/>
            </a:ext>
          </a:extLst>
        </xdr:cNvPr>
        <xdr:cNvSpPr/>
      </xdr:nvSpPr>
      <xdr:spPr>
        <a:xfrm>
          <a:off x="762000" y="48159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466725</xdr:colOff>
      <xdr:row>13</xdr:row>
      <xdr:rowOff>134965</xdr:rowOff>
    </xdr:from>
    <xdr:to>
      <xdr:col>1</xdr:col>
      <xdr:colOff>1824719</xdr:colOff>
      <xdr:row>15</xdr:row>
      <xdr:rowOff>77815</xdr:rowOff>
    </xdr:to>
    <xdr:sp macro="" textlink="">
      <xdr:nvSpPr>
        <xdr:cNvPr id="46" name="Rectangle: Rounded Corners 45">
          <a:hlinkClick xmlns:r="http://schemas.openxmlformats.org/officeDocument/2006/relationships" r:id="rId17"/>
          <a:extLst>
            <a:ext uri="{FF2B5EF4-FFF2-40B4-BE49-F238E27FC236}">
              <a16:creationId xmlns:a16="http://schemas.microsoft.com/office/drawing/2014/main" id="{6F9E0AB9-35D0-400B-B0FE-6E06088781E6}"/>
            </a:ext>
          </a:extLst>
        </xdr:cNvPr>
        <xdr:cNvSpPr/>
      </xdr:nvSpPr>
      <xdr:spPr>
        <a:xfrm>
          <a:off x="762000" y="25066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466725</xdr:colOff>
      <xdr:row>22</xdr:row>
      <xdr:rowOff>16242</xdr:rowOff>
    </xdr:from>
    <xdr:to>
      <xdr:col>1</xdr:col>
      <xdr:colOff>1838327</xdr:colOff>
      <xdr:row>23</xdr:row>
      <xdr:rowOff>54342</xdr:rowOff>
    </xdr:to>
    <xdr:sp macro="" textlink="">
      <xdr:nvSpPr>
        <xdr:cNvPr id="47" name="Rectangle: Rounded Corners 46">
          <a:hlinkClick xmlns:r="http://schemas.openxmlformats.org/officeDocument/2006/relationships" r:id="rId18"/>
          <a:extLst>
            <a:ext uri="{FF2B5EF4-FFF2-40B4-BE49-F238E27FC236}">
              <a16:creationId xmlns:a16="http://schemas.microsoft.com/office/drawing/2014/main" id="{90315CD1-3A9A-40B2-94F5-FB5BAEA8A56C}"/>
            </a:ext>
          </a:extLst>
        </xdr:cNvPr>
        <xdr:cNvSpPr/>
      </xdr:nvSpPr>
      <xdr:spPr>
        <a:xfrm>
          <a:off x="762000" y="38262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466725</xdr:colOff>
      <xdr:row>23</xdr:row>
      <xdr:rowOff>155630</xdr:rowOff>
    </xdr:from>
    <xdr:to>
      <xdr:col>1</xdr:col>
      <xdr:colOff>1830161</xdr:colOff>
      <xdr:row>25</xdr:row>
      <xdr:rowOff>98480</xdr:rowOff>
    </xdr:to>
    <xdr:sp macro="" textlink="">
      <xdr:nvSpPr>
        <xdr:cNvPr id="48" name="Rectangle: Rounded Corners 47">
          <a:hlinkClick xmlns:r="http://schemas.openxmlformats.org/officeDocument/2006/relationships" r:id="rId19"/>
          <a:extLst>
            <a:ext uri="{FF2B5EF4-FFF2-40B4-BE49-F238E27FC236}">
              <a16:creationId xmlns:a16="http://schemas.microsoft.com/office/drawing/2014/main" id="{440C9676-FB2D-4191-8B36-847D3AA3B13E}"/>
            </a:ext>
          </a:extLst>
        </xdr:cNvPr>
        <xdr:cNvSpPr/>
      </xdr:nvSpPr>
      <xdr:spPr>
        <a:xfrm>
          <a:off x="762000" y="41561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466725</xdr:colOff>
      <xdr:row>33</xdr:row>
      <xdr:rowOff>46432</xdr:rowOff>
    </xdr:from>
    <xdr:to>
      <xdr:col>1</xdr:col>
      <xdr:colOff>1830160</xdr:colOff>
      <xdr:row>34</xdr:row>
      <xdr:rowOff>75007</xdr:rowOff>
    </xdr:to>
    <xdr:sp macro="" textlink="">
      <xdr:nvSpPr>
        <xdr:cNvPr id="49" name="Rectangle: Rounded Corners 48">
          <a:hlinkClick xmlns:r="http://schemas.openxmlformats.org/officeDocument/2006/relationships" r:id="rId20"/>
          <a:extLst>
            <a:ext uri="{FF2B5EF4-FFF2-40B4-BE49-F238E27FC236}">
              <a16:creationId xmlns:a16="http://schemas.microsoft.com/office/drawing/2014/main" id="{78CD8E9E-ECE7-4B8B-847B-16249D480E75}"/>
            </a:ext>
          </a:extLst>
        </xdr:cNvPr>
        <xdr:cNvSpPr/>
      </xdr:nvSpPr>
      <xdr:spPr>
        <a:xfrm>
          <a:off x="762000" y="54756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466725</xdr:colOff>
      <xdr:row>26</xdr:row>
      <xdr:rowOff>9268</xdr:rowOff>
    </xdr:from>
    <xdr:to>
      <xdr:col>1</xdr:col>
      <xdr:colOff>1824720</xdr:colOff>
      <xdr:row>27</xdr:row>
      <xdr:rowOff>142618</xdr:rowOff>
    </xdr:to>
    <xdr:sp macro="" textlink="">
      <xdr:nvSpPr>
        <xdr:cNvPr id="50" name="Rectangle: Rounded Corners 49">
          <a:hlinkClick xmlns:r="http://schemas.openxmlformats.org/officeDocument/2006/relationships" r:id="rId21"/>
          <a:extLst>
            <a:ext uri="{FF2B5EF4-FFF2-40B4-BE49-F238E27FC236}">
              <a16:creationId xmlns:a16="http://schemas.microsoft.com/office/drawing/2014/main" id="{28B293C6-2079-4EAE-95F2-91F241EB6AAD}"/>
            </a:ext>
          </a:extLst>
        </xdr:cNvPr>
        <xdr:cNvSpPr/>
      </xdr:nvSpPr>
      <xdr:spPr>
        <a:xfrm>
          <a:off x="762000" y="44860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466725</xdr:colOff>
      <xdr:row>34</xdr:row>
      <xdr:rowOff>176295</xdr:rowOff>
    </xdr:from>
    <xdr:to>
      <xdr:col>1</xdr:col>
      <xdr:colOff>1830160</xdr:colOff>
      <xdr:row>36</xdr:row>
      <xdr:rowOff>23895</xdr:rowOff>
    </xdr:to>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F98B0071-1BA7-4DE2-B13C-4338B241B485}"/>
            </a:ext>
          </a:extLst>
        </xdr:cNvPr>
        <xdr:cNvSpPr/>
      </xdr:nvSpPr>
      <xdr:spPr>
        <a:xfrm>
          <a:off x="762000" y="58055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466725</xdr:colOff>
      <xdr:row>31</xdr:row>
      <xdr:rowOff>2294</xdr:rowOff>
    </xdr:from>
    <xdr:to>
      <xdr:col>1</xdr:col>
      <xdr:colOff>1830161</xdr:colOff>
      <xdr:row>32</xdr:row>
      <xdr:rowOff>40394</xdr:rowOff>
    </xdr:to>
    <xdr:sp macro="" textlink="">
      <xdr:nvSpPr>
        <xdr:cNvPr id="52" name="Rectangle: Rounded Corners 51">
          <a:hlinkClick xmlns:r="http://schemas.openxmlformats.org/officeDocument/2006/relationships" r:id="rId23"/>
          <a:extLst>
            <a:ext uri="{FF2B5EF4-FFF2-40B4-BE49-F238E27FC236}">
              <a16:creationId xmlns:a16="http://schemas.microsoft.com/office/drawing/2014/main" id="{06BD7FB6-360A-468B-9F2F-357DE12A703B}"/>
            </a:ext>
          </a:extLst>
        </xdr:cNvPr>
        <xdr:cNvSpPr/>
      </xdr:nvSpPr>
      <xdr:spPr>
        <a:xfrm>
          <a:off x="762000" y="51457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466725</xdr:colOff>
      <xdr:row>41</xdr:row>
      <xdr:rowOff>127735</xdr:rowOff>
    </xdr:from>
    <xdr:to>
      <xdr:col>1</xdr:col>
      <xdr:colOff>1824720</xdr:colOff>
      <xdr:row>42</xdr:row>
      <xdr:rowOff>165835</xdr:rowOff>
    </xdr:to>
    <xdr:sp macro="" textlink="">
      <xdr:nvSpPr>
        <xdr:cNvPr id="53" name="Rectangle: Rounded Corners 52">
          <a:hlinkClick xmlns:r="http://schemas.openxmlformats.org/officeDocument/2006/relationships" r:id="rId6"/>
          <a:extLst>
            <a:ext uri="{FF2B5EF4-FFF2-40B4-BE49-F238E27FC236}">
              <a16:creationId xmlns:a16="http://schemas.microsoft.com/office/drawing/2014/main" id="{7E4475AD-F2F8-41C3-9348-FB8921FFBE41}"/>
            </a:ext>
          </a:extLst>
        </xdr:cNvPr>
        <xdr:cNvSpPr/>
      </xdr:nvSpPr>
      <xdr:spPr>
        <a:xfrm>
          <a:off x="762000" y="68047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466725</xdr:colOff>
      <xdr:row>39</xdr:row>
      <xdr:rowOff>74071</xdr:rowOff>
    </xdr:from>
    <xdr:to>
      <xdr:col>1</xdr:col>
      <xdr:colOff>1824720</xdr:colOff>
      <xdr:row>41</xdr:row>
      <xdr:rowOff>16921</xdr:rowOff>
    </xdr:to>
    <xdr:sp macro="" textlink="">
      <xdr:nvSpPr>
        <xdr:cNvPr id="54" name="Rectangle: Rounded Corners 53">
          <a:hlinkClick xmlns:r="http://schemas.openxmlformats.org/officeDocument/2006/relationships" r:id="rId24"/>
          <a:extLst>
            <a:ext uri="{FF2B5EF4-FFF2-40B4-BE49-F238E27FC236}">
              <a16:creationId xmlns:a16="http://schemas.microsoft.com/office/drawing/2014/main" id="{C3BE4A04-2C45-4EE9-A1C8-F37D86FDB78F}"/>
            </a:ext>
          </a:extLst>
        </xdr:cNvPr>
        <xdr:cNvSpPr/>
      </xdr:nvSpPr>
      <xdr:spPr>
        <a:xfrm>
          <a:off x="762000" y="64653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466725</xdr:colOff>
      <xdr:row>37</xdr:row>
      <xdr:rowOff>29933</xdr:rowOff>
    </xdr:from>
    <xdr:to>
      <xdr:col>1</xdr:col>
      <xdr:colOff>1830160</xdr:colOff>
      <xdr:row>38</xdr:row>
      <xdr:rowOff>68033</xdr:rowOff>
    </xdr:to>
    <xdr:sp macro="" textlink="">
      <xdr:nvSpPr>
        <xdr:cNvPr id="55" name="Rectangle: Rounded Corners 54">
          <a:hlinkClick xmlns:r="http://schemas.openxmlformats.org/officeDocument/2006/relationships" r:id="rId25"/>
          <a:extLst>
            <a:ext uri="{FF2B5EF4-FFF2-40B4-BE49-F238E27FC236}">
              <a16:creationId xmlns:a16="http://schemas.microsoft.com/office/drawing/2014/main" id="{764FEF17-05FF-49DC-944E-89BE9A3C9B0C}"/>
            </a:ext>
          </a:extLst>
        </xdr:cNvPr>
        <xdr:cNvSpPr/>
      </xdr:nvSpPr>
      <xdr:spPr>
        <a:xfrm>
          <a:off x="762000" y="61354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466725</xdr:colOff>
      <xdr:row>11</xdr:row>
      <xdr:rowOff>90827</xdr:rowOff>
    </xdr:from>
    <xdr:to>
      <xdr:col>1</xdr:col>
      <xdr:colOff>1824719</xdr:colOff>
      <xdr:row>13</xdr:row>
      <xdr:rowOff>33677</xdr:rowOff>
    </xdr:to>
    <xdr:sp macro="" textlink="">
      <xdr:nvSpPr>
        <xdr:cNvPr id="56" name="Rectangle: Rounded Corners 55">
          <a:hlinkClick xmlns:r="http://schemas.openxmlformats.org/officeDocument/2006/relationships" r:id="rId26"/>
          <a:extLst>
            <a:ext uri="{FF2B5EF4-FFF2-40B4-BE49-F238E27FC236}">
              <a16:creationId xmlns:a16="http://schemas.microsoft.com/office/drawing/2014/main" id="{9852D1B4-8182-4184-9A87-1E2B11985A3C}"/>
            </a:ext>
          </a:extLst>
        </xdr:cNvPr>
        <xdr:cNvSpPr/>
      </xdr:nvSpPr>
      <xdr:spPr>
        <a:xfrm>
          <a:off x="762000" y="21768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45</xdr:col>
      <xdr:colOff>133352</xdr:colOff>
      <xdr:row>12</xdr:row>
      <xdr:rowOff>230505</xdr:rowOff>
    </xdr:from>
    <xdr:to>
      <xdr:col>48</xdr:col>
      <xdr:colOff>777240</xdr:colOff>
      <xdr:row>14</xdr:row>
      <xdr:rowOff>144780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8220077" y="339280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45</xdr:col>
      <xdr:colOff>790575</xdr:colOff>
      <xdr:row>15</xdr:row>
      <xdr:rowOff>114300</xdr:rowOff>
    </xdr:from>
    <xdr:to>
      <xdr:col>48</xdr:col>
      <xdr:colOff>180975</xdr:colOff>
      <xdr:row>16</xdr:row>
      <xdr:rowOff>188595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3F00-000004000000}"/>
            </a:ext>
          </a:extLst>
        </xdr:cNvPr>
        <xdr:cNvSpPr/>
      </xdr:nvSpPr>
      <xdr:spPr>
        <a:xfrm>
          <a:off x="8877300" y="39243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45</xdr:col>
      <xdr:colOff>790575</xdr:colOff>
      <xdr:row>17</xdr:row>
      <xdr:rowOff>49530</xdr:rowOff>
    </xdr:from>
    <xdr:to>
      <xdr:col>48</xdr:col>
      <xdr:colOff>180975</xdr:colOff>
      <xdr:row>18</xdr:row>
      <xdr:rowOff>123825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3F00-000005000000}"/>
            </a:ext>
          </a:extLst>
        </xdr:cNvPr>
        <xdr:cNvSpPr/>
      </xdr:nvSpPr>
      <xdr:spPr>
        <a:xfrm>
          <a:off x="8877300" y="42595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24</xdr:col>
      <xdr:colOff>0</xdr:colOff>
      <xdr:row>38</xdr:row>
      <xdr:rowOff>0</xdr:rowOff>
    </xdr:from>
    <xdr:to>
      <xdr:col>42</xdr:col>
      <xdr:colOff>167640</xdr:colOff>
      <xdr:row>44</xdr:row>
      <xdr:rowOff>0</xdr:rowOff>
    </xdr:to>
    <xdr:sp macro="" textlink="" fLocksText="0">
      <xdr:nvSpPr>
        <xdr:cNvPr id="3" name="TextBox 2">
          <a:extLst>
            <a:ext uri="{FF2B5EF4-FFF2-40B4-BE49-F238E27FC236}">
              <a16:creationId xmlns:a16="http://schemas.microsoft.com/office/drawing/2014/main" id="{00000000-0008-0000-3F00-000003000000}"/>
            </a:ext>
          </a:extLst>
        </xdr:cNvPr>
        <xdr:cNvSpPr txBox="1"/>
      </xdr:nvSpPr>
      <xdr:spPr>
        <a:xfrm>
          <a:off x="6067425" y="842010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561975</xdr:colOff>
      <xdr:row>2</xdr:row>
      <xdr:rowOff>0</xdr:rowOff>
    </xdr:from>
    <xdr:to>
      <xdr:col>2</xdr:col>
      <xdr:colOff>72119</xdr:colOff>
      <xdr:row>2</xdr:row>
      <xdr:rowOff>228600</xdr:rowOff>
    </xdr:to>
    <xdr:sp macro="" textlink="">
      <xdr:nvSpPr>
        <xdr:cNvPr id="47" name="Rectangle: Rounded Corners 46">
          <a:hlinkClick xmlns:r="http://schemas.openxmlformats.org/officeDocument/2006/relationships" r:id="rId4"/>
          <a:extLst>
            <a:ext uri="{FF2B5EF4-FFF2-40B4-BE49-F238E27FC236}">
              <a16:creationId xmlns:a16="http://schemas.microsoft.com/office/drawing/2014/main" id="{8959031E-7A93-40E6-97CD-ECBE746B7292}"/>
            </a:ext>
          </a:extLst>
        </xdr:cNvPr>
        <xdr:cNvSpPr/>
      </xdr:nvSpPr>
      <xdr:spPr>
        <a:xfrm>
          <a:off x="742950" y="6858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561975</xdr:colOff>
      <xdr:row>4</xdr:row>
      <xdr:rowOff>164476</xdr:rowOff>
    </xdr:from>
    <xdr:to>
      <xdr:col>2</xdr:col>
      <xdr:colOff>77560</xdr:colOff>
      <xdr:row>5</xdr:row>
      <xdr:rowOff>145426</xdr:rowOff>
    </xdr:to>
    <xdr:sp macro="" textlink="">
      <xdr:nvSpPr>
        <xdr:cNvPr id="48" name="Rectangle: Rounded Corners 47">
          <a:hlinkClick xmlns:r="http://schemas.openxmlformats.org/officeDocument/2006/relationships" r:id="rId5"/>
          <a:extLst>
            <a:ext uri="{FF2B5EF4-FFF2-40B4-BE49-F238E27FC236}">
              <a16:creationId xmlns:a16="http://schemas.microsoft.com/office/drawing/2014/main" id="{C60F2B0A-E351-476E-AE60-10D30DD51A4F}"/>
            </a:ext>
          </a:extLst>
        </xdr:cNvPr>
        <xdr:cNvSpPr/>
      </xdr:nvSpPr>
      <xdr:spPr>
        <a:xfrm>
          <a:off x="742950" y="13455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561975</xdr:colOff>
      <xdr:row>5</xdr:row>
      <xdr:rowOff>246714</xdr:rowOff>
    </xdr:from>
    <xdr:to>
      <xdr:col>2</xdr:col>
      <xdr:colOff>77559</xdr:colOff>
      <xdr:row>6</xdr:row>
      <xdr:rowOff>227664</xdr:rowOff>
    </xdr:to>
    <xdr:sp macro="" textlink="">
      <xdr:nvSpPr>
        <xdr:cNvPr id="49" name="Rectangle: Rounded Corners 48">
          <a:hlinkClick xmlns:r="http://schemas.openxmlformats.org/officeDocument/2006/relationships" r:id="rId6"/>
          <a:extLst>
            <a:ext uri="{FF2B5EF4-FFF2-40B4-BE49-F238E27FC236}">
              <a16:creationId xmlns:a16="http://schemas.microsoft.com/office/drawing/2014/main" id="{844615C4-F460-4763-A65B-9DDCEB0DB087}"/>
            </a:ext>
          </a:extLst>
        </xdr:cNvPr>
        <xdr:cNvSpPr/>
      </xdr:nvSpPr>
      <xdr:spPr>
        <a:xfrm>
          <a:off x="742950" y="16754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561975</xdr:colOff>
      <xdr:row>3</xdr:row>
      <xdr:rowOff>82238</xdr:rowOff>
    </xdr:from>
    <xdr:to>
      <xdr:col>2</xdr:col>
      <xdr:colOff>72119</xdr:colOff>
      <xdr:row>4</xdr:row>
      <xdr:rowOff>63188</xdr:rowOff>
    </xdr:to>
    <xdr:sp macro="" textlink="">
      <xdr:nvSpPr>
        <xdr:cNvPr id="50" name="Rectangle: Rounded Corners 49">
          <a:hlinkClick xmlns:r="http://schemas.openxmlformats.org/officeDocument/2006/relationships" r:id="rId7"/>
          <a:extLst>
            <a:ext uri="{FF2B5EF4-FFF2-40B4-BE49-F238E27FC236}">
              <a16:creationId xmlns:a16="http://schemas.microsoft.com/office/drawing/2014/main" id="{738E88FB-8011-460F-AC5C-4F4A11FAC912}"/>
            </a:ext>
          </a:extLst>
        </xdr:cNvPr>
        <xdr:cNvSpPr/>
      </xdr:nvSpPr>
      <xdr:spPr>
        <a:xfrm>
          <a:off x="742950" y="10156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561975</xdr:colOff>
      <xdr:row>9</xdr:row>
      <xdr:rowOff>245778</xdr:rowOff>
    </xdr:from>
    <xdr:to>
      <xdr:col>2</xdr:col>
      <xdr:colOff>77560</xdr:colOff>
      <xdr:row>10</xdr:row>
      <xdr:rowOff>226728</xdr:rowOff>
    </xdr:to>
    <xdr:sp macro="" textlink="">
      <xdr:nvSpPr>
        <xdr:cNvPr id="51" name="Rectangle: Rounded Corners 50">
          <a:hlinkClick xmlns:r="http://schemas.openxmlformats.org/officeDocument/2006/relationships" r:id="rId8"/>
          <a:extLst>
            <a:ext uri="{FF2B5EF4-FFF2-40B4-BE49-F238E27FC236}">
              <a16:creationId xmlns:a16="http://schemas.microsoft.com/office/drawing/2014/main" id="{9CF81E29-7414-4DEA-85BD-F178B634FF49}"/>
            </a:ext>
          </a:extLst>
        </xdr:cNvPr>
        <xdr:cNvSpPr/>
      </xdr:nvSpPr>
      <xdr:spPr>
        <a:xfrm>
          <a:off x="742950" y="26651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561975</xdr:colOff>
      <xdr:row>11</xdr:row>
      <xdr:rowOff>80366</xdr:rowOff>
    </xdr:from>
    <xdr:to>
      <xdr:col>2</xdr:col>
      <xdr:colOff>77560</xdr:colOff>
      <xdr:row>12</xdr:row>
      <xdr:rowOff>61316</xdr:rowOff>
    </xdr:to>
    <xdr:sp macro="" textlink="">
      <xdr:nvSpPr>
        <xdr:cNvPr id="52" name="Rectangle: Rounded Corners 51">
          <a:hlinkClick xmlns:r="http://schemas.openxmlformats.org/officeDocument/2006/relationships" r:id="rId9"/>
          <a:extLst>
            <a:ext uri="{FF2B5EF4-FFF2-40B4-BE49-F238E27FC236}">
              <a16:creationId xmlns:a16="http://schemas.microsoft.com/office/drawing/2014/main" id="{0D7998FF-6B4B-4425-A644-D1AE6D053EEE}"/>
            </a:ext>
          </a:extLst>
        </xdr:cNvPr>
        <xdr:cNvSpPr/>
      </xdr:nvSpPr>
      <xdr:spPr>
        <a:xfrm>
          <a:off x="742950" y="29950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561975</xdr:colOff>
      <xdr:row>12</xdr:row>
      <xdr:rowOff>162604</xdr:rowOff>
    </xdr:from>
    <xdr:to>
      <xdr:col>2</xdr:col>
      <xdr:colOff>72117</xdr:colOff>
      <xdr:row>13</xdr:row>
      <xdr:rowOff>143554</xdr:rowOff>
    </xdr:to>
    <xdr:sp macro="" textlink="">
      <xdr:nvSpPr>
        <xdr:cNvPr id="53" name="Rectangle: Rounded Corners 52">
          <a:hlinkClick xmlns:r="http://schemas.openxmlformats.org/officeDocument/2006/relationships" r:id="rId10"/>
          <a:extLst>
            <a:ext uri="{FF2B5EF4-FFF2-40B4-BE49-F238E27FC236}">
              <a16:creationId xmlns:a16="http://schemas.microsoft.com/office/drawing/2014/main" id="{64C16630-3415-43A9-91BE-B8CC2B086539}"/>
            </a:ext>
          </a:extLst>
        </xdr:cNvPr>
        <xdr:cNvSpPr/>
      </xdr:nvSpPr>
      <xdr:spPr>
        <a:xfrm>
          <a:off x="742950" y="33249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561975</xdr:colOff>
      <xdr:row>19</xdr:row>
      <xdr:rowOff>34356</xdr:rowOff>
    </xdr:from>
    <xdr:to>
      <xdr:col>2</xdr:col>
      <xdr:colOff>73481</xdr:colOff>
      <xdr:row>20</xdr:row>
      <xdr:rowOff>62931</xdr:rowOff>
    </xdr:to>
    <xdr:sp macro="" textlink="">
      <xdr:nvSpPr>
        <xdr:cNvPr id="54" name="Rectangle: Rounded Corners 53">
          <a:hlinkClick xmlns:r="http://schemas.openxmlformats.org/officeDocument/2006/relationships" r:id="rId11"/>
          <a:extLst>
            <a:ext uri="{FF2B5EF4-FFF2-40B4-BE49-F238E27FC236}">
              <a16:creationId xmlns:a16="http://schemas.microsoft.com/office/drawing/2014/main" id="{6DEBBB4F-DE0C-4CEF-8D33-1B8C02D45990}"/>
            </a:ext>
          </a:extLst>
        </xdr:cNvPr>
        <xdr:cNvSpPr/>
      </xdr:nvSpPr>
      <xdr:spPr>
        <a:xfrm>
          <a:off x="742950" y="46444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561975</xdr:colOff>
      <xdr:row>8</xdr:row>
      <xdr:rowOff>163540</xdr:rowOff>
    </xdr:from>
    <xdr:to>
      <xdr:col>2</xdr:col>
      <xdr:colOff>72119</xdr:colOff>
      <xdr:row>9</xdr:row>
      <xdr:rowOff>144490</xdr:rowOff>
    </xdr:to>
    <xdr:sp macro="" textlink="">
      <xdr:nvSpPr>
        <xdr:cNvPr id="55" name="Rectangle: Rounded Corners 54">
          <a:hlinkClick xmlns:r="http://schemas.openxmlformats.org/officeDocument/2006/relationships" r:id="rId12"/>
          <a:extLst>
            <a:ext uri="{FF2B5EF4-FFF2-40B4-BE49-F238E27FC236}">
              <a16:creationId xmlns:a16="http://schemas.microsoft.com/office/drawing/2014/main" id="{A7CD7E2D-2DAE-454A-A57D-0176108CD886}"/>
            </a:ext>
          </a:extLst>
        </xdr:cNvPr>
        <xdr:cNvSpPr/>
      </xdr:nvSpPr>
      <xdr:spPr>
        <a:xfrm>
          <a:off x="742950" y="23352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561975</xdr:colOff>
      <xdr:row>14</xdr:row>
      <xdr:rowOff>44817</xdr:rowOff>
    </xdr:from>
    <xdr:to>
      <xdr:col>2</xdr:col>
      <xdr:colOff>85727</xdr:colOff>
      <xdr:row>15</xdr:row>
      <xdr:rowOff>73392</xdr:rowOff>
    </xdr:to>
    <xdr:sp macro="" textlink="">
      <xdr:nvSpPr>
        <xdr:cNvPr id="56" name="Rectangle: Rounded Corners 55">
          <a:hlinkClick xmlns:r="http://schemas.openxmlformats.org/officeDocument/2006/relationships" r:id="rId13"/>
          <a:extLst>
            <a:ext uri="{FF2B5EF4-FFF2-40B4-BE49-F238E27FC236}">
              <a16:creationId xmlns:a16="http://schemas.microsoft.com/office/drawing/2014/main" id="{43CBF502-AD84-443D-80F4-E04976981996}"/>
            </a:ext>
          </a:extLst>
        </xdr:cNvPr>
        <xdr:cNvSpPr/>
      </xdr:nvSpPr>
      <xdr:spPr>
        <a:xfrm>
          <a:off x="742950" y="36547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561975</xdr:colOff>
      <xdr:row>15</xdr:row>
      <xdr:rowOff>174680</xdr:rowOff>
    </xdr:from>
    <xdr:to>
      <xdr:col>2</xdr:col>
      <xdr:colOff>77561</xdr:colOff>
      <xdr:row>17</xdr:row>
      <xdr:rowOff>3230</xdr:rowOff>
    </xdr:to>
    <xdr:sp macro="" textlink="">
      <xdr:nvSpPr>
        <xdr:cNvPr id="57" name="Rectangle: Rounded Corners 56">
          <a:hlinkClick xmlns:r="http://schemas.openxmlformats.org/officeDocument/2006/relationships" r:id="rId14"/>
          <a:extLst>
            <a:ext uri="{FF2B5EF4-FFF2-40B4-BE49-F238E27FC236}">
              <a16:creationId xmlns:a16="http://schemas.microsoft.com/office/drawing/2014/main" id="{3982586C-4B00-4E7C-A4FE-38981212CE59}"/>
            </a:ext>
          </a:extLst>
        </xdr:cNvPr>
        <xdr:cNvSpPr/>
      </xdr:nvSpPr>
      <xdr:spPr>
        <a:xfrm>
          <a:off x="742950" y="39846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561975</xdr:colOff>
      <xdr:row>22</xdr:row>
      <xdr:rowOff>94057</xdr:rowOff>
    </xdr:from>
    <xdr:to>
      <xdr:col>2</xdr:col>
      <xdr:colOff>77560</xdr:colOff>
      <xdr:row>23</xdr:row>
      <xdr:rowOff>122632</xdr:rowOff>
    </xdr:to>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0DA29D29-206E-4DC5-B27D-3BE31A37E67C}"/>
            </a:ext>
          </a:extLst>
        </xdr:cNvPr>
        <xdr:cNvSpPr/>
      </xdr:nvSpPr>
      <xdr:spPr>
        <a:xfrm>
          <a:off x="742950" y="53042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561975</xdr:colOff>
      <xdr:row>17</xdr:row>
      <xdr:rowOff>104518</xdr:rowOff>
    </xdr:from>
    <xdr:to>
      <xdr:col>2</xdr:col>
      <xdr:colOff>72120</xdr:colOff>
      <xdr:row>18</xdr:row>
      <xdr:rowOff>133093</xdr:rowOff>
    </xdr:to>
    <xdr:sp macro="" textlink="">
      <xdr:nvSpPr>
        <xdr:cNvPr id="59" name="Rectangle: Rounded Corners 58">
          <a:hlinkClick xmlns:r="http://schemas.openxmlformats.org/officeDocument/2006/relationships" r:id="rId16"/>
          <a:extLst>
            <a:ext uri="{FF2B5EF4-FFF2-40B4-BE49-F238E27FC236}">
              <a16:creationId xmlns:a16="http://schemas.microsoft.com/office/drawing/2014/main" id="{BCCBC11C-C385-42D6-9661-09D031AF4993}"/>
            </a:ext>
          </a:extLst>
        </xdr:cNvPr>
        <xdr:cNvSpPr/>
      </xdr:nvSpPr>
      <xdr:spPr>
        <a:xfrm>
          <a:off x="742950" y="43145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561975</xdr:colOff>
      <xdr:row>24</xdr:row>
      <xdr:rowOff>23895</xdr:rowOff>
    </xdr:from>
    <xdr:to>
      <xdr:col>2</xdr:col>
      <xdr:colOff>77560</xdr:colOff>
      <xdr:row>25</xdr:row>
      <xdr:rowOff>52470</xdr:rowOff>
    </xdr:to>
    <xdr:sp macro="" textlink="">
      <xdr:nvSpPr>
        <xdr:cNvPr id="60" name="Rectangle: Rounded Corners 59">
          <a:hlinkClick xmlns:r="http://schemas.openxmlformats.org/officeDocument/2006/relationships" r:id="rId17"/>
          <a:extLst>
            <a:ext uri="{FF2B5EF4-FFF2-40B4-BE49-F238E27FC236}">
              <a16:creationId xmlns:a16="http://schemas.microsoft.com/office/drawing/2014/main" id="{4B4F24F3-7E66-4B5B-B940-11987386CF1D}"/>
            </a:ext>
          </a:extLst>
        </xdr:cNvPr>
        <xdr:cNvSpPr/>
      </xdr:nvSpPr>
      <xdr:spPr>
        <a:xfrm>
          <a:off x="742950" y="56341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561975</xdr:colOff>
      <xdr:row>20</xdr:row>
      <xdr:rowOff>164219</xdr:rowOff>
    </xdr:from>
    <xdr:to>
      <xdr:col>2</xdr:col>
      <xdr:colOff>77561</xdr:colOff>
      <xdr:row>21</xdr:row>
      <xdr:rowOff>192794</xdr:rowOff>
    </xdr:to>
    <xdr:sp macro="" textlink="">
      <xdr:nvSpPr>
        <xdr:cNvPr id="61" name="Rectangle: Rounded Corners 60">
          <a:hlinkClick xmlns:r="http://schemas.openxmlformats.org/officeDocument/2006/relationships" r:id="rId18"/>
          <a:extLst>
            <a:ext uri="{FF2B5EF4-FFF2-40B4-BE49-F238E27FC236}">
              <a16:creationId xmlns:a16="http://schemas.microsoft.com/office/drawing/2014/main" id="{D1B322EE-DD27-493D-905F-A42DA29E4882}"/>
            </a:ext>
          </a:extLst>
        </xdr:cNvPr>
        <xdr:cNvSpPr/>
      </xdr:nvSpPr>
      <xdr:spPr>
        <a:xfrm>
          <a:off x="742950" y="49743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561975</xdr:colOff>
      <xdr:row>29</xdr:row>
      <xdr:rowOff>22960</xdr:rowOff>
    </xdr:from>
    <xdr:to>
      <xdr:col>2</xdr:col>
      <xdr:colOff>72120</xdr:colOff>
      <xdr:row>30</xdr:row>
      <xdr:rowOff>51535</xdr:rowOff>
    </xdr:to>
    <xdr:sp macro="" textlink="">
      <xdr:nvSpPr>
        <xdr:cNvPr id="62" name="Rectangle: Rounded Corners 61">
          <a:hlinkClick xmlns:r="http://schemas.openxmlformats.org/officeDocument/2006/relationships" r:id="rId19"/>
          <a:extLst>
            <a:ext uri="{FF2B5EF4-FFF2-40B4-BE49-F238E27FC236}">
              <a16:creationId xmlns:a16="http://schemas.microsoft.com/office/drawing/2014/main" id="{CF194585-D666-4988-A060-1E82B6898D36}"/>
            </a:ext>
          </a:extLst>
        </xdr:cNvPr>
        <xdr:cNvSpPr/>
      </xdr:nvSpPr>
      <xdr:spPr>
        <a:xfrm>
          <a:off x="742950" y="66333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561975</xdr:colOff>
      <xdr:row>27</xdr:row>
      <xdr:rowOff>83596</xdr:rowOff>
    </xdr:from>
    <xdr:to>
      <xdr:col>2</xdr:col>
      <xdr:colOff>72120</xdr:colOff>
      <xdr:row>28</xdr:row>
      <xdr:rowOff>112171</xdr:rowOff>
    </xdr:to>
    <xdr:sp macro="" textlink="">
      <xdr:nvSpPr>
        <xdr:cNvPr id="63" name="Rectangle: Rounded Corners 62">
          <a:hlinkClick xmlns:r="http://schemas.openxmlformats.org/officeDocument/2006/relationships" r:id="rId20"/>
          <a:extLst>
            <a:ext uri="{FF2B5EF4-FFF2-40B4-BE49-F238E27FC236}">
              <a16:creationId xmlns:a16="http://schemas.microsoft.com/office/drawing/2014/main" id="{4AFAD6D0-4038-4C53-8FAF-3FDB62783695}"/>
            </a:ext>
          </a:extLst>
        </xdr:cNvPr>
        <xdr:cNvSpPr/>
      </xdr:nvSpPr>
      <xdr:spPr>
        <a:xfrm>
          <a:off x="742950" y="62938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561975</xdr:colOff>
      <xdr:row>25</xdr:row>
      <xdr:rowOff>153758</xdr:rowOff>
    </xdr:from>
    <xdr:to>
      <xdr:col>2</xdr:col>
      <xdr:colOff>77560</xdr:colOff>
      <xdr:row>26</xdr:row>
      <xdr:rowOff>182333</xdr:rowOff>
    </xdr:to>
    <xdr:sp macro="" textlink="">
      <xdr:nvSpPr>
        <xdr:cNvPr id="64" name="Rectangle: Rounded Corners 63">
          <a:hlinkClick xmlns:r="http://schemas.openxmlformats.org/officeDocument/2006/relationships" r:id="rId21"/>
          <a:extLst>
            <a:ext uri="{FF2B5EF4-FFF2-40B4-BE49-F238E27FC236}">
              <a16:creationId xmlns:a16="http://schemas.microsoft.com/office/drawing/2014/main" id="{83694408-314B-473D-8821-B271D7D7CEC2}"/>
            </a:ext>
          </a:extLst>
        </xdr:cNvPr>
        <xdr:cNvSpPr/>
      </xdr:nvSpPr>
      <xdr:spPr>
        <a:xfrm>
          <a:off x="742950" y="59640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561975</xdr:colOff>
      <xdr:row>7</xdr:row>
      <xdr:rowOff>81302</xdr:rowOff>
    </xdr:from>
    <xdr:to>
      <xdr:col>2</xdr:col>
      <xdr:colOff>72119</xdr:colOff>
      <xdr:row>8</xdr:row>
      <xdr:rowOff>62252</xdr:rowOff>
    </xdr:to>
    <xdr:sp macro="" textlink="">
      <xdr:nvSpPr>
        <xdr:cNvPr id="65" name="Rectangle: Rounded Corners 64">
          <a:hlinkClick xmlns:r="http://schemas.openxmlformats.org/officeDocument/2006/relationships" r:id="rId22"/>
          <a:extLst>
            <a:ext uri="{FF2B5EF4-FFF2-40B4-BE49-F238E27FC236}">
              <a16:creationId xmlns:a16="http://schemas.microsoft.com/office/drawing/2014/main" id="{CD0E992D-979A-4728-8AE2-1BBBED9AC793}"/>
            </a:ext>
          </a:extLst>
        </xdr:cNvPr>
        <xdr:cNvSpPr/>
      </xdr:nvSpPr>
      <xdr:spPr>
        <a:xfrm>
          <a:off x="742950" y="20053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15</xdr:row>
      <xdr:rowOff>180975</xdr:rowOff>
    </xdr:from>
    <xdr:to>
      <xdr:col>47</xdr:col>
      <xdr:colOff>104775</xdr:colOff>
      <xdr:row>17</xdr:row>
      <xdr:rowOff>55245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000-000004000000}"/>
            </a:ext>
          </a:extLst>
        </xdr:cNvPr>
        <xdr:cNvSpPr/>
      </xdr:nvSpPr>
      <xdr:spPr>
        <a:xfrm>
          <a:off x="8820150" y="38290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116205</xdr:rowOff>
    </xdr:from>
    <xdr:to>
      <xdr:col>47</xdr:col>
      <xdr:colOff>104775</xdr:colOff>
      <xdr:row>18</xdr:row>
      <xdr:rowOff>190500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000-000005000000}"/>
            </a:ext>
          </a:extLst>
        </xdr:cNvPr>
        <xdr:cNvSpPr/>
      </xdr:nvSpPr>
      <xdr:spPr>
        <a:xfrm>
          <a:off x="8820150" y="41643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000-000003000000}"/>
            </a:ext>
          </a:extLst>
        </xdr:cNvPr>
        <xdr:cNvSpPr txBox="1"/>
      </xdr:nvSpPr>
      <xdr:spPr>
        <a:xfrm>
          <a:off x="589597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333375</xdr:colOff>
      <xdr:row>2</xdr:row>
      <xdr:rowOff>38100</xdr:rowOff>
    </xdr:from>
    <xdr:to>
      <xdr:col>1</xdr:col>
      <xdr:colOff>1691369</xdr:colOff>
      <xdr:row>3</xdr:row>
      <xdr:rowOff>19050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F1DBBA98-7B53-436C-BB3C-E119D76B498C}"/>
            </a:ext>
          </a:extLst>
        </xdr:cNvPr>
        <xdr:cNvSpPr/>
      </xdr:nvSpPr>
      <xdr:spPr>
        <a:xfrm>
          <a:off x="514350" y="7048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333375</xdr:colOff>
      <xdr:row>4</xdr:row>
      <xdr:rowOff>202576</xdr:rowOff>
    </xdr:from>
    <xdr:to>
      <xdr:col>1</xdr:col>
      <xdr:colOff>1696810</xdr:colOff>
      <xdr:row>5</xdr:row>
      <xdr:rowOff>183526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5D54913F-BD41-40CF-B635-8E93658C5728}"/>
            </a:ext>
          </a:extLst>
        </xdr:cNvPr>
        <xdr:cNvSpPr/>
      </xdr:nvSpPr>
      <xdr:spPr>
        <a:xfrm>
          <a:off x="514350" y="13646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333375</xdr:colOff>
      <xdr:row>6</xdr:row>
      <xdr:rowOff>37164</xdr:rowOff>
    </xdr:from>
    <xdr:to>
      <xdr:col>1</xdr:col>
      <xdr:colOff>1696809</xdr:colOff>
      <xdr:row>7</xdr:row>
      <xdr:rowOff>18114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A1805E4E-903F-4139-9D04-288643BEAEEE}"/>
            </a:ext>
          </a:extLst>
        </xdr:cNvPr>
        <xdr:cNvSpPr/>
      </xdr:nvSpPr>
      <xdr:spPr>
        <a:xfrm>
          <a:off x="514350" y="16945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333375</xdr:colOff>
      <xdr:row>3</xdr:row>
      <xdr:rowOff>120338</xdr:rowOff>
    </xdr:from>
    <xdr:to>
      <xdr:col>1</xdr:col>
      <xdr:colOff>1691369</xdr:colOff>
      <xdr:row>4</xdr:row>
      <xdr:rowOff>101288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37BE0FD6-D84F-486E-9FF8-E5A37409CF9D}"/>
            </a:ext>
          </a:extLst>
        </xdr:cNvPr>
        <xdr:cNvSpPr/>
      </xdr:nvSpPr>
      <xdr:spPr>
        <a:xfrm>
          <a:off x="514350" y="10347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333375</xdr:colOff>
      <xdr:row>10</xdr:row>
      <xdr:rowOff>83853</xdr:rowOff>
    </xdr:from>
    <xdr:to>
      <xdr:col>1</xdr:col>
      <xdr:colOff>1696810</xdr:colOff>
      <xdr:row>11</xdr:row>
      <xdr:rowOff>112428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0430BED5-DCE9-4CBA-A32D-EB8BD1983C73}"/>
            </a:ext>
          </a:extLst>
        </xdr:cNvPr>
        <xdr:cNvSpPr/>
      </xdr:nvSpPr>
      <xdr:spPr>
        <a:xfrm>
          <a:off x="514350" y="26841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333375</xdr:colOff>
      <xdr:row>11</xdr:row>
      <xdr:rowOff>213716</xdr:rowOff>
    </xdr:from>
    <xdr:to>
      <xdr:col>1</xdr:col>
      <xdr:colOff>1696810</xdr:colOff>
      <xdr:row>12</xdr:row>
      <xdr:rowOff>194666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C5411252-0D3B-4AFD-801B-CEC3CC5D9AE5}"/>
            </a:ext>
          </a:extLst>
        </xdr:cNvPr>
        <xdr:cNvSpPr/>
      </xdr:nvSpPr>
      <xdr:spPr>
        <a:xfrm>
          <a:off x="514350" y="30140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333375</xdr:colOff>
      <xdr:row>13</xdr:row>
      <xdr:rowOff>95929</xdr:rowOff>
    </xdr:from>
    <xdr:to>
      <xdr:col>1</xdr:col>
      <xdr:colOff>1691367</xdr:colOff>
      <xdr:row>14</xdr:row>
      <xdr:rowOff>124504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24475138-B4ED-48CA-92FD-5D7476E0C79A}"/>
            </a:ext>
          </a:extLst>
        </xdr:cNvPr>
        <xdr:cNvSpPr/>
      </xdr:nvSpPr>
      <xdr:spPr>
        <a:xfrm>
          <a:off x="514350" y="33439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333375</xdr:colOff>
      <xdr:row>20</xdr:row>
      <xdr:rowOff>15306</xdr:rowOff>
    </xdr:from>
    <xdr:to>
      <xdr:col>1</xdr:col>
      <xdr:colOff>1692731</xdr:colOff>
      <xdr:row>21</xdr:row>
      <xdr:rowOff>43881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A8060A3E-FDFB-437C-9AA3-4369FE43DF37}"/>
            </a:ext>
          </a:extLst>
        </xdr:cNvPr>
        <xdr:cNvSpPr/>
      </xdr:nvSpPr>
      <xdr:spPr>
        <a:xfrm>
          <a:off x="514350" y="46635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333375</xdr:colOff>
      <xdr:row>9</xdr:row>
      <xdr:rowOff>1615</xdr:rowOff>
    </xdr:from>
    <xdr:to>
      <xdr:col>1</xdr:col>
      <xdr:colOff>1691369</xdr:colOff>
      <xdr:row>9</xdr:row>
      <xdr:rowOff>230215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A255D203-8666-4D47-86C8-5627BEFF9327}"/>
            </a:ext>
          </a:extLst>
        </xdr:cNvPr>
        <xdr:cNvSpPr/>
      </xdr:nvSpPr>
      <xdr:spPr>
        <a:xfrm>
          <a:off x="514350" y="23542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333375</xdr:colOff>
      <xdr:row>15</xdr:row>
      <xdr:rowOff>25767</xdr:rowOff>
    </xdr:from>
    <xdr:to>
      <xdr:col>1</xdr:col>
      <xdr:colOff>1704977</xdr:colOff>
      <xdr:row>16</xdr:row>
      <xdr:rowOff>54342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F2B712C6-E530-497B-8208-D76031907C43}"/>
            </a:ext>
          </a:extLst>
        </xdr:cNvPr>
        <xdr:cNvSpPr/>
      </xdr:nvSpPr>
      <xdr:spPr>
        <a:xfrm>
          <a:off x="514350" y="36738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333375</xdr:colOff>
      <xdr:row>16</xdr:row>
      <xdr:rowOff>155630</xdr:rowOff>
    </xdr:from>
    <xdr:to>
      <xdr:col>1</xdr:col>
      <xdr:colOff>1696811</xdr:colOff>
      <xdr:row>17</xdr:row>
      <xdr:rowOff>184205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D737493B-69FF-4D5C-85EF-2329D7CA9B81}"/>
            </a:ext>
          </a:extLst>
        </xdr:cNvPr>
        <xdr:cNvSpPr/>
      </xdr:nvSpPr>
      <xdr:spPr>
        <a:xfrm>
          <a:off x="514350" y="40037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333375</xdr:colOff>
      <xdr:row>23</xdr:row>
      <xdr:rowOff>75007</xdr:rowOff>
    </xdr:from>
    <xdr:to>
      <xdr:col>1</xdr:col>
      <xdr:colOff>1696810</xdr:colOff>
      <xdr:row>24</xdr:row>
      <xdr:rowOff>103582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B67DAE61-F486-463E-AAC8-9AB297C8E848}"/>
            </a:ext>
          </a:extLst>
        </xdr:cNvPr>
        <xdr:cNvSpPr/>
      </xdr:nvSpPr>
      <xdr:spPr>
        <a:xfrm>
          <a:off x="514350" y="53232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333375</xdr:colOff>
      <xdr:row>18</xdr:row>
      <xdr:rowOff>85468</xdr:rowOff>
    </xdr:from>
    <xdr:to>
      <xdr:col>1</xdr:col>
      <xdr:colOff>1691370</xdr:colOff>
      <xdr:row>19</xdr:row>
      <xdr:rowOff>114043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3D64814D-7E2F-4843-8138-0918E016638F}"/>
            </a:ext>
          </a:extLst>
        </xdr:cNvPr>
        <xdr:cNvSpPr/>
      </xdr:nvSpPr>
      <xdr:spPr>
        <a:xfrm>
          <a:off x="514350" y="43336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333375</xdr:colOff>
      <xdr:row>25</xdr:row>
      <xdr:rowOff>4845</xdr:rowOff>
    </xdr:from>
    <xdr:to>
      <xdr:col>1</xdr:col>
      <xdr:colOff>1696810</xdr:colOff>
      <xdr:row>26</xdr:row>
      <xdr:rowOff>33420</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089D4857-1D09-4C1D-A1E7-F4DFAA373E2B}"/>
            </a:ext>
          </a:extLst>
        </xdr:cNvPr>
        <xdr:cNvSpPr/>
      </xdr:nvSpPr>
      <xdr:spPr>
        <a:xfrm>
          <a:off x="514350" y="56531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333375</xdr:colOff>
      <xdr:row>21</xdr:row>
      <xdr:rowOff>145169</xdr:rowOff>
    </xdr:from>
    <xdr:to>
      <xdr:col>1</xdr:col>
      <xdr:colOff>1696811</xdr:colOff>
      <xdr:row>22</xdr:row>
      <xdr:rowOff>173744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057FCF3C-52DC-411F-9E21-BB191A5335A3}"/>
            </a:ext>
          </a:extLst>
        </xdr:cNvPr>
        <xdr:cNvSpPr/>
      </xdr:nvSpPr>
      <xdr:spPr>
        <a:xfrm>
          <a:off x="514350" y="49933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333375</xdr:colOff>
      <xdr:row>30</xdr:row>
      <xdr:rowOff>3910</xdr:rowOff>
    </xdr:from>
    <xdr:to>
      <xdr:col>1</xdr:col>
      <xdr:colOff>1691370</xdr:colOff>
      <xdr:row>31</xdr:row>
      <xdr:rowOff>32485</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21018D40-FC57-4A17-9E72-302234635A73}"/>
            </a:ext>
          </a:extLst>
        </xdr:cNvPr>
        <xdr:cNvSpPr/>
      </xdr:nvSpPr>
      <xdr:spPr>
        <a:xfrm>
          <a:off x="514350" y="66523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333375</xdr:colOff>
      <xdr:row>28</xdr:row>
      <xdr:rowOff>64546</xdr:rowOff>
    </xdr:from>
    <xdr:to>
      <xdr:col>1</xdr:col>
      <xdr:colOff>1691370</xdr:colOff>
      <xdr:row>29</xdr:row>
      <xdr:rowOff>93121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5592E7C1-F14E-4653-A059-07A1BB8F002A}"/>
            </a:ext>
          </a:extLst>
        </xdr:cNvPr>
        <xdr:cNvSpPr/>
      </xdr:nvSpPr>
      <xdr:spPr>
        <a:xfrm>
          <a:off x="514350" y="63129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333375</xdr:colOff>
      <xdr:row>26</xdr:row>
      <xdr:rowOff>134708</xdr:rowOff>
    </xdr:from>
    <xdr:to>
      <xdr:col>1</xdr:col>
      <xdr:colOff>1696810</xdr:colOff>
      <xdr:row>27</xdr:row>
      <xdr:rowOff>163283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D0A67CB9-67DB-4700-A79E-094D938443CC}"/>
            </a:ext>
          </a:extLst>
        </xdr:cNvPr>
        <xdr:cNvSpPr/>
      </xdr:nvSpPr>
      <xdr:spPr>
        <a:xfrm>
          <a:off x="514350" y="59830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333375</xdr:colOff>
      <xdr:row>7</xdr:row>
      <xdr:rowOff>119402</xdr:rowOff>
    </xdr:from>
    <xdr:to>
      <xdr:col>1</xdr:col>
      <xdr:colOff>1691369</xdr:colOff>
      <xdr:row>8</xdr:row>
      <xdr:rowOff>100352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91CD7D0A-347D-4D1B-854B-9E68A3AC7E45}"/>
            </a:ext>
          </a:extLst>
        </xdr:cNvPr>
        <xdr:cNvSpPr/>
      </xdr:nvSpPr>
      <xdr:spPr>
        <a:xfrm>
          <a:off x="514350" y="20244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723900</xdr:colOff>
      <xdr:row>16</xdr:row>
      <xdr:rowOff>0</xdr:rowOff>
    </xdr:from>
    <xdr:to>
      <xdr:col>47</xdr:col>
      <xdr:colOff>95250</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100-000005000000}"/>
            </a:ext>
          </a:extLst>
        </xdr:cNvPr>
        <xdr:cNvSpPr/>
      </xdr:nvSpPr>
      <xdr:spPr>
        <a:xfrm>
          <a:off x="881062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723900</xdr:colOff>
      <xdr:row>17</xdr:row>
      <xdr:rowOff>135255</xdr:rowOff>
    </xdr:from>
    <xdr:to>
      <xdr:col>47</xdr:col>
      <xdr:colOff>95250</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100-000006000000}"/>
            </a:ext>
          </a:extLst>
        </xdr:cNvPr>
        <xdr:cNvSpPr/>
      </xdr:nvSpPr>
      <xdr:spPr>
        <a:xfrm>
          <a:off x="881062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1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285750</xdr:colOff>
      <xdr:row>2</xdr:row>
      <xdr:rowOff>28575</xdr:rowOff>
    </xdr:from>
    <xdr:to>
      <xdr:col>1</xdr:col>
      <xdr:colOff>1643744</xdr:colOff>
      <xdr:row>3</xdr:row>
      <xdr:rowOff>9525</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1098F8E6-E69B-4F39-A57F-21A4AFE27643}"/>
            </a:ext>
          </a:extLst>
        </xdr:cNvPr>
        <xdr:cNvSpPr/>
      </xdr:nvSpPr>
      <xdr:spPr>
        <a:xfrm>
          <a:off x="447675" y="69532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285750</xdr:colOff>
      <xdr:row>4</xdr:row>
      <xdr:rowOff>193051</xdr:rowOff>
    </xdr:from>
    <xdr:to>
      <xdr:col>1</xdr:col>
      <xdr:colOff>1649185</xdr:colOff>
      <xdr:row>5</xdr:row>
      <xdr:rowOff>174001</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D37938D7-C617-444E-957C-913A62B07BF9}"/>
            </a:ext>
          </a:extLst>
        </xdr:cNvPr>
        <xdr:cNvSpPr/>
      </xdr:nvSpPr>
      <xdr:spPr>
        <a:xfrm>
          <a:off x="447675" y="135510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285750</xdr:colOff>
      <xdr:row>6</xdr:row>
      <xdr:rowOff>27639</xdr:rowOff>
    </xdr:from>
    <xdr:to>
      <xdr:col>1</xdr:col>
      <xdr:colOff>1649184</xdr:colOff>
      <xdr:row>7</xdr:row>
      <xdr:rowOff>8589</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DE7B326D-23A5-466A-AA89-1C22349F8D56}"/>
            </a:ext>
          </a:extLst>
        </xdr:cNvPr>
        <xdr:cNvSpPr/>
      </xdr:nvSpPr>
      <xdr:spPr>
        <a:xfrm>
          <a:off x="447675" y="168498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285750</xdr:colOff>
      <xdr:row>3</xdr:row>
      <xdr:rowOff>110813</xdr:rowOff>
    </xdr:from>
    <xdr:to>
      <xdr:col>1</xdr:col>
      <xdr:colOff>1643744</xdr:colOff>
      <xdr:row>4</xdr:row>
      <xdr:rowOff>91763</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80C7D75B-9D32-4EC8-B84E-6EC81C27EA86}"/>
            </a:ext>
          </a:extLst>
        </xdr:cNvPr>
        <xdr:cNvSpPr/>
      </xdr:nvSpPr>
      <xdr:spPr>
        <a:xfrm>
          <a:off x="447675" y="102521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285750</xdr:colOff>
      <xdr:row>10</xdr:row>
      <xdr:rowOff>74328</xdr:rowOff>
    </xdr:from>
    <xdr:to>
      <xdr:col>1</xdr:col>
      <xdr:colOff>1649185</xdr:colOff>
      <xdr:row>11</xdr:row>
      <xdr:rowOff>102903</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0337A968-46ED-45AB-8AE3-2B85D15A4BF6}"/>
            </a:ext>
          </a:extLst>
        </xdr:cNvPr>
        <xdr:cNvSpPr/>
      </xdr:nvSpPr>
      <xdr:spPr>
        <a:xfrm>
          <a:off x="447675" y="267465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285750</xdr:colOff>
      <xdr:row>11</xdr:row>
      <xdr:rowOff>204191</xdr:rowOff>
    </xdr:from>
    <xdr:to>
      <xdr:col>1</xdr:col>
      <xdr:colOff>1649185</xdr:colOff>
      <xdr:row>12</xdr:row>
      <xdr:rowOff>185141</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EFE2E36D-1C11-4355-8161-426028B42951}"/>
            </a:ext>
          </a:extLst>
        </xdr:cNvPr>
        <xdr:cNvSpPr/>
      </xdr:nvSpPr>
      <xdr:spPr>
        <a:xfrm>
          <a:off x="447675" y="300454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285750</xdr:colOff>
      <xdr:row>13</xdr:row>
      <xdr:rowOff>86404</xdr:rowOff>
    </xdr:from>
    <xdr:to>
      <xdr:col>1</xdr:col>
      <xdr:colOff>1643742</xdr:colOff>
      <xdr:row>14</xdr:row>
      <xdr:rowOff>114979</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CBE66863-F94E-4394-8944-95F0D7EAFA52}"/>
            </a:ext>
          </a:extLst>
        </xdr:cNvPr>
        <xdr:cNvSpPr/>
      </xdr:nvSpPr>
      <xdr:spPr>
        <a:xfrm>
          <a:off x="447675" y="333442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285750</xdr:colOff>
      <xdr:row>20</xdr:row>
      <xdr:rowOff>5781</xdr:rowOff>
    </xdr:from>
    <xdr:to>
      <xdr:col>1</xdr:col>
      <xdr:colOff>1645106</xdr:colOff>
      <xdr:row>21</xdr:row>
      <xdr:rowOff>34356</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C2664DA6-C9EC-403F-939F-5E43F22559F6}"/>
            </a:ext>
          </a:extLst>
        </xdr:cNvPr>
        <xdr:cNvSpPr/>
      </xdr:nvSpPr>
      <xdr:spPr>
        <a:xfrm>
          <a:off x="447675" y="465398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285750</xdr:colOff>
      <xdr:row>8</xdr:row>
      <xdr:rowOff>192115</xdr:rowOff>
    </xdr:from>
    <xdr:to>
      <xdr:col>1</xdr:col>
      <xdr:colOff>1643744</xdr:colOff>
      <xdr:row>9</xdr:row>
      <xdr:rowOff>220690</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DB26789F-3A98-4BB7-9C7D-07669E705D97}"/>
            </a:ext>
          </a:extLst>
        </xdr:cNvPr>
        <xdr:cNvSpPr/>
      </xdr:nvSpPr>
      <xdr:spPr>
        <a:xfrm>
          <a:off x="447675" y="234476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285750</xdr:colOff>
      <xdr:row>15</xdr:row>
      <xdr:rowOff>16242</xdr:rowOff>
    </xdr:from>
    <xdr:to>
      <xdr:col>1</xdr:col>
      <xdr:colOff>1657352</xdr:colOff>
      <xdr:row>16</xdr:row>
      <xdr:rowOff>44817</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1700FA3C-1011-4B2D-9A8F-5E6D861299FC}"/>
            </a:ext>
          </a:extLst>
        </xdr:cNvPr>
        <xdr:cNvSpPr/>
      </xdr:nvSpPr>
      <xdr:spPr>
        <a:xfrm>
          <a:off x="447675" y="366431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285750</xdr:colOff>
      <xdr:row>16</xdr:row>
      <xdr:rowOff>146105</xdr:rowOff>
    </xdr:from>
    <xdr:to>
      <xdr:col>1</xdr:col>
      <xdr:colOff>1649186</xdr:colOff>
      <xdr:row>17</xdr:row>
      <xdr:rowOff>174680</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02266EF2-FFA5-44C2-A62E-277257084626}"/>
            </a:ext>
          </a:extLst>
        </xdr:cNvPr>
        <xdr:cNvSpPr/>
      </xdr:nvSpPr>
      <xdr:spPr>
        <a:xfrm>
          <a:off x="447675" y="399420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285750</xdr:colOff>
      <xdr:row>23</xdr:row>
      <xdr:rowOff>65482</xdr:rowOff>
    </xdr:from>
    <xdr:to>
      <xdr:col>1</xdr:col>
      <xdr:colOff>1649185</xdr:colOff>
      <xdr:row>24</xdr:row>
      <xdr:rowOff>94057</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8EAB58B0-740B-44A2-8B4A-3357B1E0E02C}"/>
            </a:ext>
          </a:extLst>
        </xdr:cNvPr>
        <xdr:cNvSpPr/>
      </xdr:nvSpPr>
      <xdr:spPr>
        <a:xfrm>
          <a:off x="447675" y="531375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285750</xdr:colOff>
      <xdr:row>18</xdr:row>
      <xdr:rowOff>75943</xdr:rowOff>
    </xdr:from>
    <xdr:to>
      <xdr:col>1</xdr:col>
      <xdr:colOff>1643745</xdr:colOff>
      <xdr:row>19</xdr:row>
      <xdr:rowOff>104518</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CE4AC991-BF86-4E66-B965-E5BE0E3BCD37}"/>
            </a:ext>
          </a:extLst>
        </xdr:cNvPr>
        <xdr:cNvSpPr/>
      </xdr:nvSpPr>
      <xdr:spPr>
        <a:xfrm>
          <a:off x="447675" y="432409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285750</xdr:colOff>
      <xdr:row>24</xdr:row>
      <xdr:rowOff>195345</xdr:rowOff>
    </xdr:from>
    <xdr:to>
      <xdr:col>1</xdr:col>
      <xdr:colOff>1649185</xdr:colOff>
      <xdr:row>26</xdr:row>
      <xdr:rowOff>23895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92C06637-028C-47FE-8FCB-17550D4AC22B}"/>
            </a:ext>
          </a:extLst>
        </xdr:cNvPr>
        <xdr:cNvSpPr/>
      </xdr:nvSpPr>
      <xdr:spPr>
        <a:xfrm>
          <a:off x="447675" y="564364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285750</xdr:colOff>
      <xdr:row>21</xdr:row>
      <xdr:rowOff>135644</xdr:rowOff>
    </xdr:from>
    <xdr:to>
      <xdr:col>1</xdr:col>
      <xdr:colOff>1649186</xdr:colOff>
      <xdr:row>22</xdr:row>
      <xdr:rowOff>164219</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413424D0-3E83-4147-932F-C4CE4F7BB8CA}"/>
            </a:ext>
          </a:extLst>
        </xdr:cNvPr>
        <xdr:cNvSpPr/>
      </xdr:nvSpPr>
      <xdr:spPr>
        <a:xfrm>
          <a:off x="447675" y="498386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285750</xdr:colOff>
      <xdr:row>29</xdr:row>
      <xdr:rowOff>194410</xdr:rowOff>
    </xdr:from>
    <xdr:to>
      <xdr:col>1</xdr:col>
      <xdr:colOff>1643745</xdr:colOff>
      <xdr:row>31</xdr:row>
      <xdr:rowOff>22960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FA6C6AE6-4F22-4D36-9354-97FB76BDB2FB}"/>
            </a:ext>
          </a:extLst>
        </xdr:cNvPr>
        <xdr:cNvSpPr/>
      </xdr:nvSpPr>
      <xdr:spPr>
        <a:xfrm>
          <a:off x="447675" y="66428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285750</xdr:colOff>
      <xdr:row>28</xdr:row>
      <xdr:rowOff>55021</xdr:rowOff>
    </xdr:from>
    <xdr:to>
      <xdr:col>1</xdr:col>
      <xdr:colOff>1643745</xdr:colOff>
      <xdr:row>29</xdr:row>
      <xdr:rowOff>83596</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968602C3-353D-480A-B102-5A28F93F8C81}"/>
            </a:ext>
          </a:extLst>
        </xdr:cNvPr>
        <xdr:cNvSpPr/>
      </xdr:nvSpPr>
      <xdr:spPr>
        <a:xfrm>
          <a:off x="447675" y="630342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285750</xdr:colOff>
      <xdr:row>26</xdr:row>
      <xdr:rowOff>125183</xdr:rowOff>
    </xdr:from>
    <xdr:to>
      <xdr:col>1</xdr:col>
      <xdr:colOff>1649185</xdr:colOff>
      <xdr:row>27</xdr:row>
      <xdr:rowOff>153758</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0F295C9F-8A91-4DAA-A4F2-EAC9C3A4A879}"/>
            </a:ext>
          </a:extLst>
        </xdr:cNvPr>
        <xdr:cNvSpPr/>
      </xdr:nvSpPr>
      <xdr:spPr>
        <a:xfrm>
          <a:off x="447675" y="597353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285750</xdr:colOff>
      <xdr:row>7</xdr:row>
      <xdr:rowOff>109877</xdr:rowOff>
    </xdr:from>
    <xdr:to>
      <xdr:col>1</xdr:col>
      <xdr:colOff>1643744</xdr:colOff>
      <xdr:row>8</xdr:row>
      <xdr:rowOff>90827</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586E87D3-F967-444E-A6B0-070C2D576874}"/>
            </a:ext>
          </a:extLst>
        </xdr:cNvPr>
        <xdr:cNvSpPr/>
      </xdr:nvSpPr>
      <xdr:spPr>
        <a:xfrm>
          <a:off x="447675" y="201487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200-000005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200-000006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2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247650</xdr:colOff>
      <xdr:row>2</xdr:row>
      <xdr:rowOff>38100</xdr:rowOff>
    </xdr:from>
    <xdr:to>
      <xdr:col>1</xdr:col>
      <xdr:colOff>1605644</xdr:colOff>
      <xdr:row>3</xdr:row>
      <xdr:rowOff>19050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5FC204E6-2C1B-4D25-8BB7-5C8D8635FCF4}"/>
            </a:ext>
          </a:extLst>
        </xdr:cNvPr>
        <xdr:cNvSpPr/>
      </xdr:nvSpPr>
      <xdr:spPr>
        <a:xfrm>
          <a:off x="409575" y="7048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247650</xdr:colOff>
      <xdr:row>4</xdr:row>
      <xdr:rowOff>202576</xdr:rowOff>
    </xdr:from>
    <xdr:to>
      <xdr:col>1</xdr:col>
      <xdr:colOff>1611085</xdr:colOff>
      <xdr:row>5</xdr:row>
      <xdr:rowOff>183526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084A1C00-8F1B-4C85-AC38-321DDDDBC6B9}"/>
            </a:ext>
          </a:extLst>
        </xdr:cNvPr>
        <xdr:cNvSpPr/>
      </xdr:nvSpPr>
      <xdr:spPr>
        <a:xfrm>
          <a:off x="409575" y="13646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247650</xdr:colOff>
      <xdr:row>6</xdr:row>
      <xdr:rowOff>37164</xdr:rowOff>
    </xdr:from>
    <xdr:to>
      <xdr:col>1</xdr:col>
      <xdr:colOff>1611084</xdr:colOff>
      <xdr:row>7</xdr:row>
      <xdr:rowOff>18114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56D1743E-371D-4E11-A750-07FEE51328DA}"/>
            </a:ext>
          </a:extLst>
        </xdr:cNvPr>
        <xdr:cNvSpPr/>
      </xdr:nvSpPr>
      <xdr:spPr>
        <a:xfrm>
          <a:off x="409575" y="16945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247650</xdr:colOff>
      <xdr:row>3</xdr:row>
      <xdr:rowOff>120338</xdr:rowOff>
    </xdr:from>
    <xdr:to>
      <xdr:col>1</xdr:col>
      <xdr:colOff>1605644</xdr:colOff>
      <xdr:row>4</xdr:row>
      <xdr:rowOff>101288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BC70D53C-AD6A-4708-840E-244076E96ECD}"/>
            </a:ext>
          </a:extLst>
        </xdr:cNvPr>
        <xdr:cNvSpPr/>
      </xdr:nvSpPr>
      <xdr:spPr>
        <a:xfrm>
          <a:off x="409575" y="10347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247650</xdr:colOff>
      <xdr:row>10</xdr:row>
      <xdr:rowOff>83853</xdr:rowOff>
    </xdr:from>
    <xdr:to>
      <xdr:col>1</xdr:col>
      <xdr:colOff>1611085</xdr:colOff>
      <xdr:row>11</xdr:row>
      <xdr:rowOff>112428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D6EA8642-B2EB-47B4-8A6A-51B5F527C7E1}"/>
            </a:ext>
          </a:extLst>
        </xdr:cNvPr>
        <xdr:cNvSpPr/>
      </xdr:nvSpPr>
      <xdr:spPr>
        <a:xfrm>
          <a:off x="409575" y="26841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247650</xdr:colOff>
      <xdr:row>11</xdr:row>
      <xdr:rowOff>213716</xdr:rowOff>
    </xdr:from>
    <xdr:to>
      <xdr:col>1</xdr:col>
      <xdr:colOff>1611085</xdr:colOff>
      <xdr:row>12</xdr:row>
      <xdr:rowOff>194666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858115D0-1917-4CC5-B4D6-EB079A59965C}"/>
            </a:ext>
          </a:extLst>
        </xdr:cNvPr>
        <xdr:cNvSpPr/>
      </xdr:nvSpPr>
      <xdr:spPr>
        <a:xfrm>
          <a:off x="409575" y="30140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247650</xdr:colOff>
      <xdr:row>13</xdr:row>
      <xdr:rowOff>95929</xdr:rowOff>
    </xdr:from>
    <xdr:to>
      <xdr:col>1</xdr:col>
      <xdr:colOff>1605642</xdr:colOff>
      <xdr:row>14</xdr:row>
      <xdr:rowOff>124504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3E463D44-59E2-4575-BF75-229ADF2BBE00}"/>
            </a:ext>
          </a:extLst>
        </xdr:cNvPr>
        <xdr:cNvSpPr/>
      </xdr:nvSpPr>
      <xdr:spPr>
        <a:xfrm>
          <a:off x="409575" y="33439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247650</xdr:colOff>
      <xdr:row>20</xdr:row>
      <xdr:rowOff>15306</xdr:rowOff>
    </xdr:from>
    <xdr:to>
      <xdr:col>1</xdr:col>
      <xdr:colOff>1607006</xdr:colOff>
      <xdr:row>21</xdr:row>
      <xdr:rowOff>43881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55C0A021-F481-4665-852A-A37F3972E46D}"/>
            </a:ext>
          </a:extLst>
        </xdr:cNvPr>
        <xdr:cNvSpPr/>
      </xdr:nvSpPr>
      <xdr:spPr>
        <a:xfrm>
          <a:off x="409575" y="46635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247650</xdr:colOff>
      <xdr:row>9</xdr:row>
      <xdr:rowOff>1615</xdr:rowOff>
    </xdr:from>
    <xdr:to>
      <xdr:col>1</xdr:col>
      <xdr:colOff>1605644</xdr:colOff>
      <xdr:row>9</xdr:row>
      <xdr:rowOff>230215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E64BB76D-983A-4CD1-9F2F-084DE1CB0BEB}"/>
            </a:ext>
          </a:extLst>
        </xdr:cNvPr>
        <xdr:cNvSpPr/>
      </xdr:nvSpPr>
      <xdr:spPr>
        <a:xfrm>
          <a:off x="409575" y="23542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247650</xdr:colOff>
      <xdr:row>15</xdr:row>
      <xdr:rowOff>25767</xdr:rowOff>
    </xdr:from>
    <xdr:to>
      <xdr:col>1</xdr:col>
      <xdr:colOff>1619252</xdr:colOff>
      <xdr:row>16</xdr:row>
      <xdr:rowOff>54342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5121719D-8AD0-4FFA-B7EF-954999209D42}"/>
            </a:ext>
          </a:extLst>
        </xdr:cNvPr>
        <xdr:cNvSpPr/>
      </xdr:nvSpPr>
      <xdr:spPr>
        <a:xfrm>
          <a:off x="409575" y="36738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247650</xdr:colOff>
      <xdr:row>16</xdr:row>
      <xdr:rowOff>155630</xdr:rowOff>
    </xdr:from>
    <xdr:to>
      <xdr:col>1</xdr:col>
      <xdr:colOff>1611086</xdr:colOff>
      <xdr:row>17</xdr:row>
      <xdr:rowOff>184205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04C823CA-5E68-4D0E-AD1C-A9C905E5053B}"/>
            </a:ext>
          </a:extLst>
        </xdr:cNvPr>
        <xdr:cNvSpPr/>
      </xdr:nvSpPr>
      <xdr:spPr>
        <a:xfrm>
          <a:off x="409575" y="40037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247650</xdr:colOff>
      <xdr:row>23</xdr:row>
      <xdr:rowOff>75007</xdr:rowOff>
    </xdr:from>
    <xdr:to>
      <xdr:col>1</xdr:col>
      <xdr:colOff>1611085</xdr:colOff>
      <xdr:row>24</xdr:row>
      <xdr:rowOff>103582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F2095A50-93EC-417D-8582-B090AE3887D3}"/>
            </a:ext>
          </a:extLst>
        </xdr:cNvPr>
        <xdr:cNvSpPr/>
      </xdr:nvSpPr>
      <xdr:spPr>
        <a:xfrm>
          <a:off x="409575" y="53232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247650</xdr:colOff>
      <xdr:row>18</xdr:row>
      <xdr:rowOff>85468</xdr:rowOff>
    </xdr:from>
    <xdr:to>
      <xdr:col>1</xdr:col>
      <xdr:colOff>1605645</xdr:colOff>
      <xdr:row>19</xdr:row>
      <xdr:rowOff>114043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7B2E169C-C564-48BC-A97E-643330EF6E27}"/>
            </a:ext>
          </a:extLst>
        </xdr:cNvPr>
        <xdr:cNvSpPr/>
      </xdr:nvSpPr>
      <xdr:spPr>
        <a:xfrm>
          <a:off x="409575" y="43336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247650</xdr:colOff>
      <xdr:row>25</xdr:row>
      <xdr:rowOff>4845</xdr:rowOff>
    </xdr:from>
    <xdr:to>
      <xdr:col>1</xdr:col>
      <xdr:colOff>1611085</xdr:colOff>
      <xdr:row>26</xdr:row>
      <xdr:rowOff>33420</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36EECC72-A382-4ADB-9338-BA2F7F7F205F}"/>
            </a:ext>
          </a:extLst>
        </xdr:cNvPr>
        <xdr:cNvSpPr/>
      </xdr:nvSpPr>
      <xdr:spPr>
        <a:xfrm>
          <a:off x="409575" y="56531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247650</xdr:colOff>
      <xdr:row>21</xdr:row>
      <xdr:rowOff>145169</xdr:rowOff>
    </xdr:from>
    <xdr:to>
      <xdr:col>1</xdr:col>
      <xdr:colOff>1611086</xdr:colOff>
      <xdr:row>22</xdr:row>
      <xdr:rowOff>173744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BAFAE548-2BCF-4CEF-9B97-634B731347D7}"/>
            </a:ext>
          </a:extLst>
        </xdr:cNvPr>
        <xdr:cNvSpPr/>
      </xdr:nvSpPr>
      <xdr:spPr>
        <a:xfrm>
          <a:off x="409575" y="49933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247650</xdr:colOff>
      <xdr:row>30</xdr:row>
      <xdr:rowOff>3910</xdr:rowOff>
    </xdr:from>
    <xdr:to>
      <xdr:col>1</xdr:col>
      <xdr:colOff>1605645</xdr:colOff>
      <xdr:row>31</xdr:row>
      <xdr:rowOff>32485</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A12E2D66-7276-49C2-BCD6-4878F7835B40}"/>
            </a:ext>
          </a:extLst>
        </xdr:cNvPr>
        <xdr:cNvSpPr/>
      </xdr:nvSpPr>
      <xdr:spPr>
        <a:xfrm>
          <a:off x="409575" y="66523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247650</xdr:colOff>
      <xdr:row>28</xdr:row>
      <xdr:rowOff>64546</xdr:rowOff>
    </xdr:from>
    <xdr:to>
      <xdr:col>1</xdr:col>
      <xdr:colOff>1605645</xdr:colOff>
      <xdr:row>29</xdr:row>
      <xdr:rowOff>93121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97D2E0CE-298E-4EF0-959D-C280B1607DC1}"/>
            </a:ext>
          </a:extLst>
        </xdr:cNvPr>
        <xdr:cNvSpPr/>
      </xdr:nvSpPr>
      <xdr:spPr>
        <a:xfrm>
          <a:off x="409575" y="63129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247650</xdr:colOff>
      <xdr:row>26</xdr:row>
      <xdr:rowOff>134708</xdr:rowOff>
    </xdr:from>
    <xdr:to>
      <xdr:col>1</xdr:col>
      <xdr:colOff>1611085</xdr:colOff>
      <xdr:row>27</xdr:row>
      <xdr:rowOff>163283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10EC6BA7-50A2-4C3C-AF61-7916C85ECD4B}"/>
            </a:ext>
          </a:extLst>
        </xdr:cNvPr>
        <xdr:cNvSpPr/>
      </xdr:nvSpPr>
      <xdr:spPr>
        <a:xfrm>
          <a:off x="409575" y="59830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247650</xdr:colOff>
      <xdr:row>7</xdr:row>
      <xdr:rowOff>119402</xdr:rowOff>
    </xdr:from>
    <xdr:to>
      <xdr:col>1</xdr:col>
      <xdr:colOff>1605644</xdr:colOff>
      <xdr:row>8</xdr:row>
      <xdr:rowOff>100352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309D9C66-888F-406D-98A4-4052C395694C}"/>
            </a:ext>
          </a:extLst>
        </xdr:cNvPr>
        <xdr:cNvSpPr/>
      </xdr:nvSpPr>
      <xdr:spPr>
        <a:xfrm>
          <a:off x="409575" y="20244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300-000005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300-000006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3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266700</xdr:colOff>
      <xdr:row>2</xdr:row>
      <xdr:rowOff>0</xdr:rowOff>
    </xdr:from>
    <xdr:to>
      <xdr:col>1</xdr:col>
      <xdr:colOff>1624694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6BECCFDA-11F6-439C-9B3E-94C8FE7A1F39}"/>
            </a:ext>
          </a:extLst>
        </xdr:cNvPr>
        <xdr:cNvSpPr/>
      </xdr:nvSpPr>
      <xdr:spPr>
        <a:xfrm>
          <a:off x="4286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266700</xdr:colOff>
      <xdr:row>4</xdr:row>
      <xdr:rowOff>164476</xdr:rowOff>
    </xdr:from>
    <xdr:to>
      <xdr:col>1</xdr:col>
      <xdr:colOff>1630135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DADDECAC-7209-4A33-8325-193403819CAB}"/>
            </a:ext>
          </a:extLst>
        </xdr:cNvPr>
        <xdr:cNvSpPr/>
      </xdr:nvSpPr>
      <xdr:spPr>
        <a:xfrm>
          <a:off x="4286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266700</xdr:colOff>
      <xdr:row>5</xdr:row>
      <xdr:rowOff>246714</xdr:rowOff>
    </xdr:from>
    <xdr:to>
      <xdr:col>1</xdr:col>
      <xdr:colOff>1630134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2A012C24-E08C-45B4-AB6E-F9A729A5567D}"/>
            </a:ext>
          </a:extLst>
        </xdr:cNvPr>
        <xdr:cNvSpPr/>
      </xdr:nvSpPr>
      <xdr:spPr>
        <a:xfrm>
          <a:off x="4286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266700</xdr:colOff>
      <xdr:row>3</xdr:row>
      <xdr:rowOff>82238</xdr:rowOff>
    </xdr:from>
    <xdr:to>
      <xdr:col>1</xdr:col>
      <xdr:colOff>1624694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4204F808-C3DE-4FE9-81B7-D4D802736CE1}"/>
            </a:ext>
          </a:extLst>
        </xdr:cNvPr>
        <xdr:cNvSpPr/>
      </xdr:nvSpPr>
      <xdr:spPr>
        <a:xfrm>
          <a:off x="4286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266700</xdr:colOff>
      <xdr:row>10</xdr:row>
      <xdr:rowOff>45753</xdr:rowOff>
    </xdr:from>
    <xdr:to>
      <xdr:col>1</xdr:col>
      <xdr:colOff>1630135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C49D5F5C-40D0-4BE2-9F7A-C2F944E6E967}"/>
            </a:ext>
          </a:extLst>
        </xdr:cNvPr>
        <xdr:cNvSpPr/>
      </xdr:nvSpPr>
      <xdr:spPr>
        <a:xfrm>
          <a:off x="4286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266700</xdr:colOff>
      <xdr:row>11</xdr:row>
      <xdr:rowOff>175616</xdr:rowOff>
    </xdr:from>
    <xdr:to>
      <xdr:col>1</xdr:col>
      <xdr:colOff>1630135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D11836EB-642E-4F1C-8AC5-EF414B39ABBF}"/>
            </a:ext>
          </a:extLst>
        </xdr:cNvPr>
        <xdr:cNvSpPr/>
      </xdr:nvSpPr>
      <xdr:spPr>
        <a:xfrm>
          <a:off x="4286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266700</xdr:colOff>
      <xdr:row>13</xdr:row>
      <xdr:rowOff>57829</xdr:rowOff>
    </xdr:from>
    <xdr:to>
      <xdr:col>1</xdr:col>
      <xdr:colOff>1624692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91198F4F-BEB2-452B-B2E1-C55F195B8CA8}"/>
            </a:ext>
          </a:extLst>
        </xdr:cNvPr>
        <xdr:cNvSpPr/>
      </xdr:nvSpPr>
      <xdr:spPr>
        <a:xfrm>
          <a:off x="4286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266700</xdr:colOff>
      <xdr:row>19</xdr:row>
      <xdr:rowOff>177231</xdr:rowOff>
    </xdr:from>
    <xdr:to>
      <xdr:col>1</xdr:col>
      <xdr:colOff>1626056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CCE50336-5B01-4AC9-8045-23D2B65ECA6D}"/>
            </a:ext>
          </a:extLst>
        </xdr:cNvPr>
        <xdr:cNvSpPr/>
      </xdr:nvSpPr>
      <xdr:spPr>
        <a:xfrm>
          <a:off x="4286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266700</xdr:colOff>
      <xdr:row>8</xdr:row>
      <xdr:rowOff>163540</xdr:rowOff>
    </xdr:from>
    <xdr:to>
      <xdr:col>1</xdr:col>
      <xdr:colOff>1624694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A4436E51-01A0-4FFB-89F3-3419F97AD166}"/>
            </a:ext>
          </a:extLst>
        </xdr:cNvPr>
        <xdr:cNvSpPr/>
      </xdr:nvSpPr>
      <xdr:spPr>
        <a:xfrm>
          <a:off x="4286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266700</xdr:colOff>
      <xdr:row>14</xdr:row>
      <xdr:rowOff>187692</xdr:rowOff>
    </xdr:from>
    <xdr:to>
      <xdr:col>1</xdr:col>
      <xdr:colOff>1638302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206EA280-B976-4FEA-95F4-E3AAB9DFA2AD}"/>
            </a:ext>
          </a:extLst>
        </xdr:cNvPr>
        <xdr:cNvSpPr/>
      </xdr:nvSpPr>
      <xdr:spPr>
        <a:xfrm>
          <a:off x="4286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266700</xdr:colOff>
      <xdr:row>16</xdr:row>
      <xdr:rowOff>117530</xdr:rowOff>
    </xdr:from>
    <xdr:to>
      <xdr:col>1</xdr:col>
      <xdr:colOff>1630136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933A8F52-1567-4002-95CD-CF90CEE016CB}"/>
            </a:ext>
          </a:extLst>
        </xdr:cNvPr>
        <xdr:cNvSpPr/>
      </xdr:nvSpPr>
      <xdr:spPr>
        <a:xfrm>
          <a:off x="4286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266700</xdr:colOff>
      <xdr:row>23</xdr:row>
      <xdr:rowOff>36907</xdr:rowOff>
    </xdr:from>
    <xdr:to>
      <xdr:col>1</xdr:col>
      <xdr:colOff>1630135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3CF98EEF-52CF-4EAE-B9F9-0041807D659E}"/>
            </a:ext>
          </a:extLst>
        </xdr:cNvPr>
        <xdr:cNvSpPr/>
      </xdr:nvSpPr>
      <xdr:spPr>
        <a:xfrm>
          <a:off x="4286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266700</xdr:colOff>
      <xdr:row>18</xdr:row>
      <xdr:rowOff>47368</xdr:rowOff>
    </xdr:from>
    <xdr:to>
      <xdr:col>1</xdr:col>
      <xdr:colOff>1624695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5C5ECE93-9526-4C8C-9123-2B08A9B09BA0}"/>
            </a:ext>
          </a:extLst>
        </xdr:cNvPr>
        <xdr:cNvSpPr/>
      </xdr:nvSpPr>
      <xdr:spPr>
        <a:xfrm>
          <a:off x="4286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266700</xdr:colOff>
      <xdr:row>24</xdr:row>
      <xdr:rowOff>166770</xdr:rowOff>
    </xdr:from>
    <xdr:to>
      <xdr:col>1</xdr:col>
      <xdr:colOff>1630135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99F297A9-7EB1-4653-9AED-2BBC06044AA7}"/>
            </a:ext>
          </a:extLst>
        </xdr:cNvPr>
        <xdr:cNvSpPr/>
      </xdr:nvSpPr>
      <xdr:spPr>
        <a:xfrm>
          <a:off x="4286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266700</xdr:colOff>
      <xdr:row>21</xdr:row>
      <xdr:rowOff>107069</xdr:rowOff>
    </xdr:from>
    <xdr:to>
      <xdr:col>1</xdr:col>
      <xdr:colOff>1630136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5921F2C1-F110-433D-AA6D-129E93D5AD84}"/>
            </a:ext>
          </a:extLst>
        </xdr:cNvPr>
        <xdr:cNvSpPr/>
      </xdr:nvSpPr>
      <xdr:spPr>
        <a:xfrm>
          <a:off x="4286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266700</xdr:colOff>
      <xdr:row>29</xdr:row>
      <xdr:rowOff>165835</xdr:rowOff>
    </xdr:from>
    <xdr:to>
      <xdr:col>1</xdr:col>
      <xdr:colOff>1624695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6C8FA7A4-903F-4405-A909-E670D20CDBFF}"/>
            </a:ext>
          </a:extLst>
        </xdr:cNvPr>
        <xdr:cNvSpPr/>
      </xdr:nvSpPr>
      <xdr:spPr>
        <a:xfrm>
          <a:off x="4286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266700</xdr:colOff>
      <xdr:row>28</xdr:row>
      <xdr:rowOff>26446</xdr:rowOff>
    </xdr:from>
    <xdr:to>
      <xdr:col>1</xdr:col>
      <xdr:colOff>1624695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51A6F0C4-3CB2-4983-809C-CAE4679FCCC9}"/>
            </a:ext>
          </a:extLst>
        </xdr:cNvPr>
        <xdr:cNvSpPr/>
      </xdr:nvSpPr>
      <xdr:spPr>
        <a:xfrm>
          <a:off x="4286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266700</xdr:colOff>
      <xdr:row>26</xdr:row>
      <xdr:rowOff>96608</xdr:rowOff>
    </xdr:from>
    <xdr:to>
      <xdr:col>1</xdr:col>
      <xdr:colOff>1630135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348ECC50-892C-4BE8-8E30-2376B9A72076}"/>
            </a:ext>
          </a:extLst>
        </xdr:cNvPr>
        <xdr:cNvSpPr/>
      </xdr:nvSpPr>
      <xdr:spPr>
        <a:xfrm>
          <a:off x="4286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266700</xdr:colOff>
      <xdr:row>7</xdr:row>
      <xdr:rowOff>81302</xdr:rowOff>
    </xdr:from>
    <xdr:to>
      <xdr:col>1</xdr:col>
      <xdr:colOff>1624694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2BAF824E-9941-411C-A080-7AE751BDC4BC}"/>
            </a:ext>
          </a:extLst>
        </xdr:cNvPr>
        <xdr:cNvSpPr/>
      </xdr:nvSpPr>
      <xdr:spPr>
        <a:xfrm>
          <a:off x="4286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16</xdr:row>
      <xdr:rowOff>0</xdr:rowOff>
    </xdr:from>
    <xdr:to>
      <xdr:col>47</xdr:col>
      <xdr:colOff>104775</xdr:colOff>
      <xdr:row>17</xdr:row>
      <xdr:rowOff>74295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4400-000007000000}"/>
            </a:ext>
          </a:extLst>
        </xdr:cNvPr>
        <xdr:cNvSpPr/>
      </xdr:nvSpPr>
      <xdr:spPr>
        <a:xfrm>
          <a:off x="882015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135255</xdr:rowOff>
    </xdr:from>
    <xdr:to>
      <xdr:col>47</xdr:col>
      <xdr:colOff>104775</xdr:colOff>
      <xdr:row>19</xdr:row>
      <xdr:rowOff>9525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4400-000008000000}"/>
            </a:ext>
          </a:extLst>
        </xdr:cNvPr>
        <xdr:cNvSpPr/>
      </xdr:nvSpPr>
      <xdr:spPr>
        <a:xfrm>
          <a:off x="882015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4" name="TextBox 3">
          <a:extLst>
            <a:ext uri="{FF2B5EF4-FFF2-40B4-BE49-F238E27FC236}">
              <a16:creationId xmlns:a16="http://schemas.microsoft.com/office/drawing/2014/main" id="{00000000-0008-0000-4400-000004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314325</xdr:colOff>
      <xdr:row>2</xdr:row>
      <xdr:rowOff>0</xdr:rowOff>
    </xdr:from>
    <xdr:to>
      <xdr:col>1</xdr:col>
      <xdr:colOff>1672319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3925F835-2ABD-4883-8640-75F957E0700E}"/>
            </a:ext>
          </a:extLst>
        </xdr:cNvPr>
        <xdr:cNvSpPr/>
      </xdr:nvSpPr>
      <xdr:spPr>
        <a:xfrm>
          <a:off x="47625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314325</xdr:colOff>
      <xdr:row>4</xdr:row>
      <xdr:rowOff>164476</xdr:rowOff>
    </xdr:from>
    <xdr:to>
      <xdr:col>1</xdr:col>
      <xdr:colOff>1677760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3BF1F38D-EF49-46C3-83C5-A6425DBD3F63}"/>
            </a:ext>
          </a:extLst>
        </xdr:cNvPr>
        <xdr:cNvSpPr/>
      </xdr:nvSpPr>
      <xdr:spPr>
        <a:xfrm>
          <a:off x="47625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314325</xdr:colOff>
      <xdr:row>5</xdr:row>
      <xdr:rowOff>246714</xdr:rowOff>
    </xdr:from>
    <xdr:to>
      <xdr:col>1</xdr:col>
      <xdr:colOff>1677759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B1A372FD-DB06-4A37-9A66-562264AEC61B}"/>
            </a:ext>
          </a:extLst>
        </xdr:cNvPr>
        <xdr:cNvSpPr/>
      </xdr:nvSpPr>
      <xdr:spPr>
        <a:xfrm>
          <a:off x="47625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314325</xdr:colOff>
      <xdr:row>3</xdr:row>
      <xdr:rowOff>82238</xdr:rowOff>
    </xdr:from>
    <xdr:to>
      <xdr:col>1</xdr:col>
      <xdr:colOff>1672319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E3F6D266-AB2D-4A08-8FC4-58539E7133A3}"/>
            </a:ext>
          </a:extLst>
        </xdr:cNvPr>
        <xdr:cNvSpPr/>
      </xdr:nvSpPr>
      <xdr:spPr>
        <a:xfrm>
          <a:off x="47625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314325</xdr:colOff>
      <xdr:row>10</xdr:row>
      <xdr:rowOff>45753</xdr:rowOff>
    </xdr:from>
    <xdr:to>
      <xdr:col>1</xdr:col>
      <xdr:colOff>1677760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B880AA4C-3666-4FF8-8006-6D5484DC787C}"/>
            </a:ext>
          </a:extLst>
        </xdr:cNvPr>
        <xdr:cNvSpPr/>
      </xdr:nvSpPr>
      <xdr:spPr>
        <a:xfrm>
          <a:off x="47625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314325</xdr:colOff>
      <xdr:row>11</xdr:row>
      <xdr:rowOff>175616</xdr:rowOff>
    </xdr:from>
    <xdr:to>
      <xdr:col>1</xdr:col>
      <xdr:colOff>1677760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1F48DE8D-0C5A-4228-B118-EF32291DF83A}"/>
            </a:ext>
          </a:extLst>
        </xdr:cNvPr>
        <xdr:cNvSpPr/>
      </xdr:nvSpPr>
      <xdr:spPr>
        <a:xfrm>
          <a:off x="47625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314325</xdr:colOff>
      <xdr:row>13</xdr:row>
      <xdr:rowOff>57829</xdr:rowOff>
    </xdr:from>
    <xdr:to>
      <xdr:col>1</xdr:col>
      <xdr:colOff>1672317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42727624-E51E-458F-90EA-87C182F26B39}"/>
            </a:ext>
          </a:extLst>
        </xdr:cNvPr>
        <xdr:cNvSpPr/>
      </xdr:nvSpPr>
      <xdr:spPr>
        <a:xfrm>
          <a:off x="47625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314325</xdr:colOff>
      <xdr:row>19</xdr:row>
      <xdr:rowOff>177231</xdr:rowOff>
    </xdr:from>
    <xdr:to>
      <xdr:col>1</xdr:col>
      <xdr:colOff>1673681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29BD2EDA-6AF6-418C-83FB-DE0B8309A028}"/>
            </a:ext>
          </a:extLst>
        </xdr:cNvPr>
        <xdr:cNvSpPr/>
      </xdr:nvSpPr>
      <xdr:spPr>
        <a:xfrm>
          <a:off x="47625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314325</xdr:colOff>
      <xdr:row>8</xdr:row>
      <xdr:rowOff>163540</xdr:rowOff>
    </xdr:from>
    <xdr:to>
      <xdr:col>1</xdr:col>
      <xdr:colOff>1672319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66B7876A-8256-4FFD-9FC0-04C667003F40}"/>
            </a:ext>
          </a:extLst>
        </xdr:cNvPr>
        <xdr:cNvSpPr/>
      </xdr:nvSpPr>
      <xdr:spPr>
        <a:xfrm>
          <a:off x="47625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314325</xdr:colOff>
      <xdr:row>14</xdr:row>
      <xdr:rowOff>187692</xdr:rowOff>
    </xdr:from>
    <xdr:to>
      <xdr:col>1</xdr:col>
      <xdr:colOff>1685927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25AFE3DC-4741-46D4-8AA0-E7FBDF030759}"/>
            </a:ext>
          </a:extLst>
        </xdr:cNvPr>
        <xdr:cNvSpPr/>
      </xdr:nvSpPr>
      <xdr:spPr>
        <a:xfrm>
          <a:off x="47625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314325</xdr:colOff>
      <xdr:row>16</xdr:row>
      <xdr:rowOff>117530</xdr:rowOff>
    </xdr:from>
    <xdr:to>
      <xdr:col>1</xdr:col>
      <xdr:colOff>1677761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A12DCE64-7D50-4ACE-8EA5-697F78A53BF2}"/>
            </a:ext>
          </a:extLst>
        </xdr:cNvPr>
        <xdr:cNvSpPr/>
      </xdr:nvSpPr>
      <xdr:spPr>
        <a:xfrm>
          <a:off x="47625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314325</xdr:colOff>
      <xdr:row>23</xdr:row>
      <xdr:rowOff>36907</xdr:rowOff>
    </xdr:from>
    <xdr:to>
      <xdr:col>1</xdr:col>
      <xdr:colOff>1677760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096C05A8-AC9B-42A6-A23E-EFE80C2A9595}"/>
            </a:ext>
          </a:extLst>
        </xdr:cNvPr>
        <xdr:cNvSpPr/>
      </xdr:nvSpPr>
      <xdr:spPr>
        <a:xfrm>
          <a:off x="47625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314325</xdr:colOff>
      <xdr:row>18</xdr:row>
      <xdr:rowOff>47368</xdr:rowOff>
    </xdr:from>
    <xdr:to>
      <xdr:col>1</xdr:col>
      <xdr:colOff>1672320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2429D245-4297-4A56-B14D-0C6F56799434}"/>
            </a:ext>
          </a:extLst>
        </xdr:cNvPr>
        <xdr:cNvSpPr/>
      </xdr:nvSpPr>
      <xdr:spPr>
        <a:xfrm>
          <a:off x="47625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314325</xdr:colOff>
      <xdr:row>24</xdr:row>
      <xdr:rowOff>166770</xdr:rowOff>
    </xdr:from>
    <xdr:to>
      <xdr:col>1</xdr:col>
      <xdr:colOff>1677760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66DB6B41-7CEC-4BF6-8405-2373A389EB65}"/>
            </a:ext>
          </a:extLst>
        </xdr:cNvPr>
        <xdr:cNvSpPr/>
      </xdr:nvSpPr>
      <xdr:spPr>
        <a:xfrm>
          <a:off x="47625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314325</xdr:colOff>
      <xdr:row>21</xdr:row>
      <xdr:rowOff>107069</xdr:rowOff>
    </xdr:from>
    <xdr:to>
      <xdr:col>1</xdr:col>
      <xdr:colOff>1677761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BD06688D-B1C1-477B-88EB-425E7BA61AA8}"/>
            </a:ext>
          </a:extLst>
        </xdr:cNvPr>
        <xdr:cNvSpPr/>
      </xdr:nvSpPr>
      <xdr:spPr>
        <a:xfrm>
          <a:off x="47625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314325</xdr:colOff>
      <xdr:row>29</xdr:row>
      <xdr:rowOff>165835</xdr:rowOff>
    </xdr:from>
    <xdr:to>
      <xdr:col>1</xdr:col>
      <xdr:colOff>1672320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A42BC143-989F-4725-914F-45E198C68761}"/>
            </a:ext>
          </a:extLst>
        </xdr:cNvPr>
        <xdr:cNvSpPr/>
      </xdr:nvSpPr>
      <xdr:spPr>
        <a:xfrm>
          <a:off x="47625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314325</xdr:colOff>
      <xdr:row>28</xdr:row>
      <xdr:rowOff>26446</xdr:rowOff>
    </xdr:from>
    <xdr:to>
      <xdr:col>1</xdr:col>
      <xdr:colOff>1672320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AF453F0C-2D05-43A6-BB27-0D712B3E3E1D}"/>
            </a:ext>
          </a:extLst>
        </xdr:cNvPr>
        <xdr:cNvSpPr/>
      </xdr:nvSpPr>
      <xdr:spPr>
        <a:xfrm>
          <a:off x="47625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314325</xdr:colOff>
      <xdr:row>26</xdr:row>
      <xdr:rowOff>96608</xdr:rowOff>
    </xdr:from>
    <xdr:to>
      <xdr:col>1</xdr:col>
      <xdr:colOff>1677760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02A087CA-C3AD-4212-8D18-9C4F2F16D890}"/>
            </a:ext>
          </a:extLst>
        </xdr:cNvPr>
        <xdr:cNvSpPr/>
      </xdr:nvSpPr>
      <xdr:spPr>
        <a:xfrm>
          <a:off x="47625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314325</xdr:colOff>
      <xdr:row>7</xdr:row>
      <xdr:rowOff>81302</xdr:rowOff>
    </xdr:from>
    <xdr:to>
      <xdr:col>1</xdr:col>
      <xdr:colOff>1672319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62BEDD29-9F8F-499C-8760-F22465174C3A}"/>
            </a:ext>
          </a:extLst>
        </xdr:cNvPr>
        <xdr:cNvSpPr/>
      </xdr:nvSpPr>
      <xdr:spPr>
        <a:xfrm>
          <a:off x="47625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16</xdr:row>
      <xdr:rowOff>0</xdr:rowOff>
    </xdr:from>
    <xdr:to>
      <xdr:col>47</xdr:col>
      <xdr:colOff>104775</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500-000004000000}"/>
            </a:ext>
          </a:extLst>
        </xdr:cNvPr>
        <xdr:cNvSpPr/>
      </xdr:nvSpPr>
      <xdr:spPr>
        <a:xfrm>
          <a:off x="882015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135255</xdr:rowOff>
    </xdr:from>
    <xdr:to>
      <xdr:col>47</xdr:col>
      <xdr:colOff>104775</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500-000005000000}"/>
            </a:ext>
          </a:extLst>
        </xdr:cNvPr>
        <xdr:cNvSpPr/>
      </xdr:nvSpPr>
      <xdr:spPr>
        <a:xfrm>
          <a:off x="882015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6" name="TextBox 5">
          <a:extLst>
            <a:ext uri="{FF2B5EF4-FFF2-40B4-BE49-F238E27FC236}">
              <a16:creationId xmlns:a16="http://schemas.microsoft.com/office/drawing/2014/main" id="{00000000-0008-0000-4500-000006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342900</xdr:colOff>
      <xdr:row>2</xdr:row>
      <xdr:rowOff>0</xdr:rowOff>
    </xdr:from>
    <xdr:to>
      <xdr:col>1</xdr:col>
      <xdr:colOff>1700894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9E467697-D8CC-4C60-8D7B-5EDB4FB43830}"/>
            </a:ext>
          </a:extLst>
        </xdr:cNvPr>
        <xdr:cNvSpPr/>
      </xdr:nvSpPr>
      <xdr:spPr>
        <a:xfrm>
          <a:off x="5048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342900</xdr:colOff>
      <xdr:row>4</xdr:row>
      <xdr:rowOff>164476</xdr:rowOff>
    </xdr:from>
    <xdr:to>
      <xdr:col>1</xdr:col>
      <xdr:colOff>1706335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A3CBEFBB-13D1-49A2-90AD-60600C92174A}"/>
            </a:ext>
          </a:extLst>
        </xdr:cNvPr>
        <xdr:cNvSpPr/>
      </xdr:nvSpPr>
      <xdr:spPr>
        <a:xfrm>
          <a:off x="5048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342900</xdr:colOff>
      <xdr:row>5</xdr:row>
      <xdr:rowOff>246714</xdr:rowOff>
    </xdr:from>
    <xdr:to>
      <xdr:col>1</xdr:col>
      <xdr:colOff>1706334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608C8935-DE0B-49BD-85F3-2EBBB9EA1B49}"/>
            </a:ext>
          </a:extLst>
        </xdr:cNvPr>
        <xdr:cNvSpPr/>
      </xdr:nvSpPr>
      <xdr:spPr>
        <a:xfrm>
          <a:off x="5048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342900</xdr:colOff>
      <xdr:row>3</xdr:row>
      <xdr:rowOff>82238</xdr:rowOff>
    </xdr:from>
    <xdr:to>
      <xdr:col>1</xdr:col>
      <xdr:colOff>1700894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DDC024D4-14F0-4608-B536-0C4F4705BC09}"/>
            </a:ext>
          </a:extLst>
        </xdr:cNvPr>
        <xdr:cNvSpPr/>
      </xdr:nvSpPr>
      <xdr:spPr>
        <a:xfrm>
          <a:off x="5048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342900</xdr:colOff>
      <xdr:row>10</xdr:row>
      <xdr:rowOff>45753</xdr:rowOff>
    </xdr:from>
    <xdr:to>
      <xdr:col>1</xdr:col>
      <xdr:colOff>1706335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09BAD22C-C963-4B94-AEFA-8DF0F40E64D5}"/>
            </a:ext>
          </a:extLst>
        </xdr:cNvPr>
        <xdr:cNvSpPr/>
      </xdr:nvSpPr>
      <xdr:spPr>
        <a:xfrm>
          <a:off x="5048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342900</xdr:colOff>
      <xdr:row>11</xdr:row>
      <xdr:rowOff>175616</xdr:rowOff>
    </xdr:from>
    <xdr:to>
      <xdr:col>1</xdr:col>
      <xdr:colOff>1706335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703E5D76-D5E0-4BF6-9B5A-E10A63BC1370}"/>
            </a:ext>
          </a:extLst>
        </xdr:cNvPr>
        <xdr:cNvSpPr/>
      </xdr:nvSpPr>
      <xdr:spPr>
        <a:xfrm>
          <a:off x="5048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342900</xdr:colOff>
      <xdr:row>13</xdr:row>
      <xdr:rowOff>57829</xdr:rowOff>
    </xdr:from>
    <xdr:to>
      <xdr:col>1</xdr:col>
      <xdr:colOff>1700892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49D1735C-0B71-4BAC-960A-FDD76C86DA25}"/>
            </a:ext>
          </a:extLst>
        </xdr:cNvPr>
        <xdr:cNvSpPr/>
      </xdr:nvSpPr>
      <xdr:spPr>
        <a:xfrm>
          <a:off x="5048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342900</xdr:colOff>
      <xdr:row>19</xdr:row>
      <xdr:rowOff>177231</xdr:rowOff>
    </xdr:from>
    <xdr:to>
      <xdr:col>1</xdr:col>
      <xdr:colOff>1702256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59163BCA-6503-4452-BF5F-4EEC14B5E960}"/>
            </a:ext>
          </a:extLst>
        </xdr:cNvPr>
        <xdr:cNvSpPr/>
      </xdr:nvSpPr>
      <xdr:spPr>
        <a:xfrm>
          <a:off x="5048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342900</xdr:colOff>
      <xdr:row>8</xdr:row>
      <xdr:rowOff>163540</xdr:rowOff>
    </xdr:from>
    <xdr:to>
      <xdr:col>1</xdr:col>
      <xdr:colOff>1700894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7A461B19-30AE-4F46-A3F5-FA0610CC6568}"/>
            </a:ext>
          </a:extLst>
        </xdr:cNvPr>
        <xdr:cNvSpPr/>
      </xdr:nvSpPr>
      <xdr:spPr>
        <a:xfrm>
          <a:off x="5048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342900</xdr:colOff>
      <xdr:row>14</xdr:row>
      <xdr:rowOff>187692</xdr:rowOff>
    </xdr:from>
    <xdr:to>
      <xdr:col>1</xdr:col>
      <xdr:colOff>1714502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047A5116-A14B-4760-8B2B-4FF28138C0A3}"/>
            </a:ext>
          </a:extLst>
        </xdr:cNvPr>
        <xdr:cNvSpPr/>
      </xdr:nvSpPr>
      <xdr:spPr>
        <a:xfrm>
          <a:off x="5048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342900</xdr:colOff>
      <xdr:row>16</xdr:row>
      <xdr:rowOff>117530</xdr:rowOff>
    </xdr:from>
    <xdr:to>
      <xdr:col>1</xdr:col>
      <xdr:colOff>1706336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F2B1E785-5448-4744-BA8D-244CD9E421CE}"/>
            </a:ext>
          </a:extLst>
        </xdr:cNvPr>
        <xdr:cNvSpPr/>
      </xdr:nvSpPr>
      <xdr:spPr>
        <a:xfrm>
          <a:off x="5048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342900</xdr:colOff>
      <xdr:row>23</xdr:row>
      <xdr:rowOff>36907</xdr:rowOff>
    </xdr:from>
    <xdr:to>
      <xdr:col>1</xdr:col>
      <xdr:colOff>1706335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6A0987F9-953B-4CC0-A0CC-09F444ABA49F}"/>
            </a:ext>
          </a:extLst>
        </xdr:cNvPr>
        <xdr:cNvSpPr/>
      </xdr:nvSpPr>
      <xdr:spPr>
        <a:xfrm>
          <a:off x="5048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342900</xdr:colOff>
      <xdr:row>18</xdr:row>
      <xdr:rowOff>47368</xdr:rowOff>
    </xdr:from>
    <xdr:to>
      <xdr:col>1</xdr:col>
      <xdr:colOff>1700895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4B0B363C-9699-48A0-89CF-195A011896D7}"/>
            </a:ext>
          </a:extLst>
        </xdr:cNvPr>
        <xdr:cNvSpPr/>
      </xdr:nvSpPr>
      <xdr:spPr>
        <a:xfrm>
          <a:off x="5048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342900</xdr:colOff>
      <xdr:row>24</xdr:row>
      <xdr:rowOff>166770</xdr:rowOff>
    </xdr:from>
    <xdr:to>
      <xdr:col>1</xdr:col>
      <xdr:colOff>1706335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87AAAEF3-78F7-4ED4-8E64-BBA7534C75CB}"/>
            </a:ext>
          </a:extLst>
        </xdr:cNvPr>
        <xdr:cNvSpPr/>
      </xdr:nvSpPr>
      <xdr:spPr>
        <a:xfrm>
          <a:off x="5048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342900</xdr:colOff>
      <xdr:row>21</xdr:row>
      <xdr:rowOff>107069</xdr:rowOff>
    </xdr:from>
    <xdr:to>
      <xdr:col>1</xdr:col>
      <xdr:colOff>1706336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A659072-4A79-4EB9-BF64-175C1B01EAD6}"/>
            </a:ext>
          </a:extLst>
        </xdr:cNvPr>
        <xdr:cNvSpPr/>
      </xdr:nvSpPr>
      <xdr:spPr>
        <a:xfrm>
          <a:off x="5048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342900</xdr:colOff>
      <xdr:row>29</xdr:row>
      <xdr:rowOff>165835</xdr:rowOff>
    </xdr:from>
    <xdr:to>
      <xdr:col>1</xdr:col>
      <xdr:colOff>1700895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DC2117B4-5DF8-41DD-8726-B495505B4DC3}"/>
            </a:ext>
          </a:extLst>
        </xdr:cNvPr>
        <xdr:cNvSpPr/>
      </xdr:nvSpPr>
      <xdr:spPr>
        <a:xfrm>
          <a:off x="5048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342900</xdr:colOff>
      <xdr:row>28</xdr:row>
      <xdr:rowOff>26446</xdr:rowOff>
    </xdr:from>
    <xdr:to>
      <xdr:col>1</xdr:col>
      <xdr:colOff>1700895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92FB5ACB-B80F-49B7-9FB2-CC36C2B7D458}"/>
            </a:ext>
          </a:extLst>
        </xdr:cNvPr>
        <xdr:cNvSpPr/>
      </xdr:nvSpPr>
      <xdr:spPr>
        <a:xfrm>
          <a:off x="5048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342900</xdr:colOff>
      <xdr:row>26</xdr:row>
      <xdr:rowOff>96608</xdr:rowOff>
    </xdr:from>
    <xdr:to>
      <xdr:col>1</xdr:col>
      <xdr:colOff>1706335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4DCB68DD-F4A1-4446-BAD4-BDF11EFC43CC}"/>
            </a:ext>
          </a:extLst>
        </xdr:cNvPr>
        <xdr:cNvSpPr/>
      </xdr:nvSpPr>
      <xdr:spPr>
        <a:xfrm>
          <a:off x="5048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342900</xdr:colOff>
      <xdr:row>7</xdr:row>
      <xdr:rowOff>81302</xdr:rowOff>
    </xdr:from>
    <xdr:to>
      <xdr:col>1</xdr:col>
      <xdr:colOff>1700894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B6C2D378-FE46-43A8-A3E8-6F5B92CB8FBB}"/>
            </a:ext>
          </a:extLst>
        </xdr:cNvPr>
        <xdr:cNvSpPr/>
      </xdr:nvSpPr>
      <xdr:spPr>
        <a:xfrm>
          <a:off x="5048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15</xdr:row>
      <xdr:rowOff>180975</xdr:rowOff>
    </xdr:from>
    <xdr:to>
      <xdr:col>47</xdr:col>
      <xdr:colOff>104775</xdr:colOff>
      <xdr:row>17</xdr:row>
      <xdr:rowOff>55245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4600-000006000000}"/>
            </a:ext>
          </a:extLst>
        </xdr:cNvPr>
        <xdr:cNvSpPr/>
      </xdr:nvSpPr>
      <xdr:spPr>
        <a:xfrm>
          <a:off x="8820150" y="38290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116205</xdr:rowOff>
    </xdr:from>
    <xdr:to>
      <xdr:col>47</xdr:col>
      <xdr:colOff>104775</xdr:colOff>
      <xdr:row>18</xdr:row>
      <xdr:rowOff>190500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00000000-0008-0000-4600-000007000000}"/>
            </a:ext>
          </a:extLst>
        </xdr:cNvPr>
        <xdr:cNvSpPr/>
      </xdr:nvSpPr>
      <xdr:spPr>
        <a:xfrm>
          <a:off x="8820150" y="41643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6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342900</xdr:colOff>
      <xdr:row>2</xdr:row>
      <xdr:rowOff>0</xdr:rowOff>
    </xdr:from>
    <xdr:to>
      <xdr:col>1</xdr:col>
      <xdr:colOff>1700894</xdr:colOff>
      <xdr:row>2</xdr:row>
      <xdr:rowOff>228600</xdr:rowOff>
    </xdr:to>
    <xdr:sp macro="" textlink="">
      <xdr:nvSpPr>
        <xdr:cNvPr id="47" name="Rectangle: Rounded Corners 46">
          <a:hlinkClick xmlns:r="http://schemas.openxmlformats.org/officeDocument/2006/relationships" r:id="rId4"/>
          <a:extLst>
            <a:ext uri="{FF2B5EF4-FFF2-40B4-BE49-F238E27FC236}">
              <a16:creationId xmlns:a16="http://schemas.microsoft.com/office/drawing/2014/main" id="{982D66D2-B32F-4297-B315-560DD1201F92}"/>
            </a:ext>
          </a:extLst>
        </xdr:cNvPr>
        <xdr:cNvSpPr/>
      </xdr:nvSpPr>
      <xdr:spPr>
        <a:xfrm>
          <a:off x="5048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342900</xdr:colOff>
      <xdr:row>4</xdr:row>
      <xdr:rowOff>164476</xdr:rowOff>
    </xdr:from>
    <xdr:to>
      <xdr:col>1</xdr:col>
      <xdr:colOff>1706335</xdr:colOff>
      <xdr:row>5</xdr:row>
      <xdr:rowOff>145426</xdr:rowOff>
    </xdr:to>
    <xdr:sp macro="" textlink="">
      <xdr:nvSpPr>
        <xdr:cNvPr id="48" name="Rectangle: Rounded Corners 47">
          <a:hlinkClick xmlns:r="http://schemas.openxmlformats.org/officeDocument/2006/relationships" r:id="rId5"/>
          <a:extLst>
            <a:ext uri="{FF2B5EF4-FFF2-40B4-BE49-F238E27FC236}">
              <a16:creationId xmlns:a16="http://schemas.microsoft.com/office/drawing/2014/main" id="{D2635286-6711-4231-96EB-1B7997F41F38}"/>
            </a:ext>
          </a:extLst>
        </xdr:cNvPr>
        <xdr:cNvSpPr/>
      </xdr:nvSpPr>
      <xdr:spPr>
        <a:xfrm>
          <a:off x="5048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342900</xdr:colOff>
      <xdr:row>5</xdr:row>
      <xdr:rowOff>246714</xdr:rowOff>
    </xdr:from>
    <xdr:to>
      <xdr:col>1</xdr:col>
      <xdr:colOff>1706334</xdr:colOff>
      <xdr:row>6</xdr:row>
      <xdr:rowOff>227664</xdr:rowOff>
    </xdr:to>
    <xdr:sp macro="" textlink="">
      <xdr:nvSpPr>
        <xdr:cNvPr id="49" name="Rectangle: Rounded Corners 48">
          <a:hlinkClick xmlns:r="http://schemas.openxmlformats.org/officeDocument/2006/relationships" r:id="rId6"/>
          <a:extLst>
            <a:ext uri="{FF2B5EF4-FFF2-40B4-BE49-F238E27FC236}">
              <a16:creationId xmlns:a16="http://schemas.microsoft.com/office/drawing/2014/main" id="{E21AC034-BDF9-4AE3-B1EF-50600751E509}"/>
            </a:ext>
          </a:extLst>
        </xdr:cNvPr>
        <xdr:cNvSpPr/>
      </xdr:nvSpPr>
      <xdr:spPr>
        <a:xfrm>
          <a:off x="5048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342900</xdr:colOff>
      <xdr:row>3</xdr:row>
      <xdr:rowOff>82238</xdr:rowOff>
    </xdr:from>
    <xdr:to>
      <xdr:col>1</xdr:col>
      <xdr:colOff>1700894</xdr:colOff>
      <xdr:row>4</xdr:row>
      <xdr:rowOff>63188</xdr:rowOff>
    </xdr:to>
    <xdr:sp macro="" textlink="">
      <xdr:nvSpPr>
        <xdr:cNvPr id="50" name="Rectangle: Rounded Corners 49">
          <a:hlinkClick xmlns:r="http://schemas.openxmlformats.org/officeDocument/2006/relationships" r:id="rId7"/>
          <a:extLst>
            <a:ext uri="{FF2B5EF4-FFF2-40B4-BE49-F238E27FC236}">
              <a16:creationId xmlns:a16="http://schemas.microsoft.com/office/drawing/2014/main" id="{FBD66672-E605-42EA-A240-73A64EB78F04}"/>
            </a:ext>
          </a:extLst>
        </xdr:cNvPr>
        <xdr:cNvSpPr/>
      </xdr:nvSpPr>
      <xdr:spPr>
        <a:xfrm>
          <a:off x="5048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342900</xdr:colOff>
      <xdr:row>10</xdr:row>
      <xdr:rowOff>45753</xdr:rowOff>
    </xdr:from>
    <xdr:to>
      <xdr:col>1</xdr:col>
      <xdr:colOff>1706335</xdr:colOff>
      <xdr:row>11</xdr:row>
      <xdr:rowOff>74328</xdr:rowOff>
    </xdr:to>
    <xdr:sp macro="" textlink="">
      <xdr:nvSpPr>
        <xdr:cNvPr id="51" name="Rectangle: Rounded Corners 50">
          <a:hlinkClick xmlns:r="http://schemas.openxmlformats.org/officeDocument/2006/relationships" r:id="rId8"/>
          <a:extLst>
            <a:ext uri="{FF2B5EF4-FFF2-40B4-BE49-F238E27FC236}">
              <a16:creationId xmlns:a16="http://schemas.microsoft.com/office/drawing/2014/main" id="{908DE90B-D1E8-49B9-80A0-3AD6FD7DB1EE}"/>
            </a:ext>
          </a:extLst>
        </xdr:cNvPr>
        <xdr:cNvSpPr/>
      </xdr:nvSpPr>
      <xdr:spPr>
        <a:xfrm>
          <a:off x="5048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342900</xdr:colOff>
      <xdr:row>11</xdr:row>
      <xdr:rowOff>175616</xdr:rowOff>
    </xdr:from>
    <xdr:to>
      <xdr:col>1</xdr:col>
      <xdr:colOff>1706335</xdr:colOff>
      <xdr:row>12</xdr:row>
      <xdr:rowOff>156566</xdr:rowOff>
    </xdr:to>
    <xdr:sp macro="" textlink="">
      <xdr:nvSpPr>
        <xdr:cNvPr id="52" name="Rectangle: Rounded Corners 51">
          <a:hlinkClick xmlns:r="http://schemas.openxmlformats.org/officeDocument/2006/relationships" r:id="rId9"/>
          <a:extLst>
            <a:ext uri="{FF2B5EF4-FFF2-40B4-BE49-F238E27FC236}">
              <a16:creationId xmlns:a16="http://schemas.microsoft.com/office/drawing/2014/main" id="{CA6D9DFE-DC04-442D-B540-F57EC8373829}"/>
            </a:ext>
          </a:extLst>
        </xdr:cNvPr>
        <xdr:cNvSpPr/>
      </xdr:nvSpPr>
      <xdr:spPr>
        <a:xfrm>
          <a:off x="5048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342900</xdr:colOff>
      <xdr:row>13</xdr:row>
      <xdr:rowOff>57829</xdr:rowOff>
    </xdr:from>
    <xdr:to>
      <xdr:col>1</xdr:col>
      <xdr:colOff>1700892</xdr:colOff>
      <xdr:row>14</xdr:row>
      <xdr:rowOff>86404</xdr:rowOff>
    </xdr:to>
    <xdr:sp macro="" textlink="">
      <xdr:nvSpPr>
        <xdr:cNvPr id="53" name="Rectangle: Rounded Corners 52">
          <a:hlinkClick xmlns:r="http://schemas.openxmlformats.org/officeDocument/2006/relationships" r:id="rId10"/>
          <a:extLst>
            <a:ext uri="{FF2B5EF4-FFF2-40B4-BE49-F238E27FC236}">
              <a16:creationId xmlns:a16="http://schemas.microsoft.com/office/drawing/2014/main" id="{D411B6D3-1F27-4074-9434-3D3EEE40DF35}"/>
            </a:ext>
          </a:extLst>
        </xdr:cNvPr>
        <xdr:cNvSpPr/>
      </xdr:nvSpPr>
      <xdr:spPr>
        <a:xfrm>
          <a:off x="5048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342900</xdr:colOff>
      <xdr:row>19</xdr:row>
      <xdr:rowOff>177231</xdr:rowOff>
    </xdr:from>
    <xdr:to>
      <xdr:col>1</xdr:col>
      <xdr:colOff>1702256</xdr:colOff>
      <xdr:row>21</xdr:row>
      <xdr:rowOff>5781</xdr:rowOff>
    </xdr:to>
    <xdr:sp macro="" textlink="">
      <xdr:nvSpPr>
        <xdr:cNvPr id="54" name="Rectangle: Rounded Corners 53">
          <a:hlinkClick xmlns:r="http://schemas.openxmlformats.org/officeDocument/2006/relationships" r:id="rId11"/>
          <a:extLst>
            <a:ext uri="{FF2B5EF4-FFF2-40B4-BE49-F238E27FC236}">
              <a16:creationId xmlns:a16="http://schemas.microsoft.com/office/drawing/2014/main" id="{34992F7B-BD4B-4CF5-AACC-04F8BC4DCCD6}"/>
            </a:ext>
          </a:extLst>
        </xdr:cNvPr>
        <xdr:cNvSpPr/>
      </xdr:nvSpPr>
      <xdr:spPr>
        <a:xfrm>
          <a:off x="5048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342900</xdr:colOff>
      <xdr:row>8</xdr:row>
      <xdr:rowOff>163540</xdr:rowOff>
    </xdr:from>
    <xdr:to>
      <xdr:col>1</xdr:col>
      <xdr:colOff>1700894</xdr:colOff>
      <xdr:row>9</xdr:row>
      <xdr:rowOff>192115</xdr:rowOff>
    </xdr:to>
    <xdr:sp macro="" textlink="">
      <xdr:nvSpPr>
        <xdr:cNvPr id="55" name="Rectangle: Rounded Corners 54">
          <a:hlinkClick xmlns:r="http://schemas.openxmlformats.org/officeDocument/2006/relationships" r:id="rId12"/>
          <a:extLst>
            <a:ext uri="{FF2B5EF4-FFF2-40B4-BE49-F238E27FC236}">
              <a16:creationId xmlns:a16="http://schemas.microsoft.com/office/drawing/2014/main" id="{89CBBB3D-E015-4FB5-BD68-22CCD67D24FD}"/>
            </a:ext>
          </a:extLst>
        </xdr:cNvPr>
        <xdr:cNvSpPr/>
      </xdr:nvSpPr>
      <xdr:spPr>
        <a:xfrm>
          <a:off x="5048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342900</xdr:colOff>
      <xdr:row>14</xdr:row>
      <xdr:rowOff>187692</xdr:rowOff>
    </xdr:from>
    <xdr:to>
      <xdr:col>1</xdr:col>
      <xdr:colOff>1714502</xdr:colOff>
      <xdr:row>16</xdr:row>
      <xdr:rowOff>16242</xdr:rowOff>
    </xdr:to>
    <xdr:sp macro="" textlink="">
      <xdr:nvSpPr>
        <xdr:cNvPr id="56" name="Rectangle: Rounded Corners 55">
          <a:hlinkClick xmlns:r="http://schemas.openxmlformats.org/officeDocument/2006/relationships" r:id="rId13"/>
          <a:extLst>
            <a:ext uri="{FF2B5EF4-FFF2-40B4-BE49-F238E27FC236}">
              <a16:creationId xmlns:a16="http://schemas.microsoft.com/office/drawing/2014/main" id="{634BFD7E-3784-4735-8C8C-8E300C21F25A}"/>
            </a:ext>
          </a:extLst>
        </xdr:cNvPr>
        <xdr:cNvSpPr/>
      </xdr:nvSpPr>
      <xdr:spPr>
        <a:xfrm>
          <a:off x="5048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342900</xdr:colOff>
      <xdr:row>16</xdr:row>
      <xdr:rowOff>117530</xdr:rowOff>
    </xdr:from>
    <xdr:to>
      <xdr:col>1</xdr:col>
      <xdr:colOff>1706336</xdr:colOff>
      <xdr:row>17</xdr:row>
      <xdr:rowOff>146105</xdr:rowOff>
    </xdr:to>
    <xdr:sp macro="" textlink="">
      <xdr:nvSpPr>
        <xdr:cNvPr id="57" name="Rectangle: Rounded Corners 56">
          <a:hlinkClick xmlns:r="http://schemas.openxmlformats.org/officeDocument/2006/relationships" r:id="rId14"/>
          <a:extLst>
            <a:ext uri="{FF2B5EF4-FFF2-40B4-BE49-F238E27FC236}">
              <a16:creationId xmlns:a16="http://schemas.microsoft.com/office/drawing/2014/main" id="{1976EFBC-DD70-4277-B950-BD2D6C6231D9}"/>
            </a:ext>
          </a:extLst>
        </xdr:cNvPr>
        <xdr:cNvSpPr/>
      </xdr:nvSpPr>
      <xdr:spPr>
        <a:xfrm>
          <a:off x="5048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342900</xdr:colOff>
      <xdr:row>23</xdr:row>
      <xdr:rowOff>36907</xdr:rowOff>
    </xdr:from>
    <xdr:to>
      <xdr:col>1</xdr:col>
      <xdr:colOff>1706335</xdr:colOff>
      <xdr:row>24</xdr:row>
      <xdr:rowOff>65482</xdr:rowOff>
    </xdr:to>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FCE8415E-1889-46F3-A7E1-B65B2F05CD0D}"/>
            </a:ext>
          </a:extLst>
        </xdr:cNvPr>
        <xdr:cNvSpPr/>
      </xdr:nvSpPr>
      <xdr:spPr>
        <a:xfrm>
          <a:off x="5048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342900</xdr:colOff>
      <xdr:row>18</xdr:row>
      <xdr:rowOff>47368</xdr:rowOff>
    </xdr:from>
    <xdr:to>
      <xdr:col>1</xdr:col>
      <xdr:colOff>1700895</xdr:colOff>
      <xdr:row>19</xdr:row>
      <xdr:rowOff>75943</xdr:rowOff>
    </xdr:to>
    <xdr:sp macro="" textlink="">
      <xdr:nvSpPr>
        <xdr:cNvPr id="59" name="Rectangle: Rounded Corners 58">
          <a:hlinkClick xmlns:r="http://schemas.openxmlformats.org/officeDocument/2006/relationships" r:id="rId16"/>
          <a:extLst>
            <a:ext uri="{FF2B5EF4-FFF2-40B4-BE49-F238E27FC236}">
              <a16:creationId xmlns:a16="http://schemas.microsoft.com/office/drawing/2014/main" id="{488B2550-FCB3-4504-BE6D-629CB661FA43}"/>
            </a:ext>
          </a:extLst>
        </xdr:cNvPr>
        <xdr:cNvSpPr/>
      </xdr:nvSpPr>
      <xdr:spPr>
        <a:xfrm>
          <a:off x="5048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342900</xdr:colOff>
      <xdr:row>24</xdr:row>
      <xdr:rowOff>166770</xdr:rowOff>
    </xdr:from>
    <xdr:to>
      <xdr:col>1</xdr:col>
      <xdr:colOff>1706335</xdr:colOff>
      <xdr:row>25</xdr:row>
      <xdr:rowOff>195345</xdr:rowOff>
    </xdr:to>
    <xdr:sp macro="" textlink="">
      <xdr:nvSpPr>
        <xdr:cNvPr id="60" name="Rectangle: Rounded Corners 59">
          <a:hlinkClick xmlns:r="http://schemas.openxmlformats.org/officeDocument/2006/relationships" r:id="rId17"/>
          <a:extLst>
            <a:ext uri="{FF2B5EF4-FFF2-40B4-BE49-F238E27FC236}">
              <a16:creationId xmlns:a16="http://schemas.microsoft.com/office/drawing/2014/main" id="{B45C5E31-6613-4664-90F7-93B61E32C4D5}"/>
            </a:ext>
          </a:extLst>
        </xdr:cNvPr>
        <xdr:cNvSpPr/>
      </xdr:nvSpPr>
      <xdr:spPr>
        <a:xfrm>
          <a:off x="5048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342900</xdr:colOff>
      <xdr:row>21</xdr:row>
      <xdr:rowOff>107069</xdr:rowOff>
    </xdr:from>
    <xdr:to>
      <xdr:col>1</xdr:col>
      <xdr:colOff>1706336</xdr:colOff>
      <xdr:row>22</xdr:row>
      <xdr:rowOff>135644</xdr:rowOff>
    </xdr:to>
    <xdr:sp macro="" textlink="">
      <xdr:nvSpPr>
        <xdr:cNvPr id="61" name="Rectangle: Rounded Corners 60">
          <a:hlinkClick xmlns:r="http://schemas.openxmlformats.org/officeDocument/2006/relationships" r:id="rId18"/>
          <a:extLst>
            <a:ext uri="{FF2B5EF4-FFF2-40B4-BE49-F238E27FC236}">
              <a16:creationId xmlns:a16="http://schemas.microsoft.com/office/drawing/2014/main" id="{0CC65886-A58D-4744-B546-5C252FF088BC}"/>
            </a:ext>
          </a:extLst>
        </xdr:cNvPr>
        <xdr:cNvSpPr/>
      </xdr:nvSpPr>
      <xdr:spPr>
        <a:xfrm>
          <a:off x="5048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342900</xdr:colOff>
      <xdr:row>29</xdr:row>
      <xdr:rowOff>165835</xdr:rowOff>
    </xdr:from>
    <xdr:to>
      <xdr:col>1</xdr:col>
      <xdr:colOff>1700895</xdr:colOff>
      <xdr:row>30</xdr:row>
      <xdr:rowOff>194410</xdr:rowOff>
    </xdr:to>
    <xdr:sp macro="" textlink="">
      <xdr:nvSpPr>
        <xdr:cNvPr id="62" name="Rectangle: Rounded Corners 61">
          <a:hlinkClick xmlns:r="http://schemas.openxmlformats.org/officeDocument/2006/relationships" r:id="rId19"/>
          <a:extLst>
            <a:ext uri="{FF2B5EF4-FFF2-40B4-BE49-F238E27FC236}">
              <a16:creationId xmlns:a16="http://schemas.microsoft.com/office/drawing/2014/main" id="{2EA8D3A2-DE3F-40C0-9321-5F6D763B200C}"/>
            </a:ext>
          </a:extLst>
        </xdr:cNvPr>
        <xdr:cNvSpPr/>
      </xdr:nvSpPr>
      <xdr:spPr>
        <a:xfrm>
          <a:off x="5048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342900</xdr:colOff>
      <xdr:row>28</xdr:row>
      <xdr:rowOff>26446</xdr:rowOff>
    </xdr:from>
    <xdr:to>
      <xdr:col>1</xdr:col>
      <xdr:colOff>1700895</xdr:colOff>
      <xdr:row>29</xdr:row>
      <xdr:rowOff>55021</xdr:rowOff>
    </xdr:to>
    <xdr:sp macro="" textlink="">
      <xdr:nvSpPr>
        <xdr:cNvPr id="63" name="Rectangle: Rounded Corners 62">
          <a:hlinkClick xmlns:r="http://schemas.openxmlformats.org/officeDocument/2006/relationships" r:id="rId20"/>
          <a:extLst>
            <a:ext uri="{FF2B5EF4-FFF2-40B4-BE49-F238E27FC236}">
              <a16:creationId xmlns:a16="http://schemas.microsoft.com/office/drawing/2014/main" id="{8BEAAE9E-EF35-4FE1-A8EC-33D4DAAC3265}"/>
            </a:ext>
          </a:extLst>
        </xdr:cNvPr>
        <xdr:cNvSpPr/>
      </xdr:nvSpPr>
      <xdr:spPr>
        <a:xfrm>
          <a:off x="5048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342900</xdr:colOff>
      <xdr:row>26</xdr:row>
      <xdr:rowOff>96608</xdr:rowOff>
    </xdr:from>
    <xdr:to>
      <xdr:col>1</xdr:col>
      <xdr:colOff>1706335</xdr:colOff>
      <xdr:row>27</xdr:row>
      <xdr:rowOff>125183</xdr:rowOff>
    </xdr:to>
    <xdr:sp macro="" textlink="">
      <xdr:nvSpPr>
        <xdr:cNvPr id="64" name="Rectangle: Rounded Corners 63">
          <a:hlinkClick xmlns:r="http://schemas.openxmlformats.org/officeDocument/2006/relationships" r:id="rId21"/>
          <a:extLst>
            <a:ext uri="{FF2B5EF4-FFF2-40B4-BE49-F238E27FC236}">
              <a16:creationId xmlns:a16="http://schemas.microsoft.com/office/drawing/2014/main" id="{A86EF095-4916-4479-BD53-D9D408BA633E}"/>
            </a:ext>
          </a:extLst>
        </xdr:cNvPr>
        <xdr:cNvSpPr/>
      </xdr:nvSpPr>
      <xdr:spPr>
        <a:xfrm>
          <a:off x="5048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342900</xdr:colOff>
      <xdr:row>7</xdr:row>
      <xdr:rowOff>81302</xdr:rowOff>
    </xdr:from>
    <xdr:to>
      <xdr:col>1</xdr:col>
      <xdr:colOff>1700894</xdr:colOff>
      <xdr:row>8</xdr:row>
      <xdr:rowOff>62252</xdr:rowOff>
    </xdr:to>
    <xdr:sp macro="" textlink="">
      <xdr:nvSpPr>
        <xdr:cNvPr id="65" name="Rectangle: Rounded Corners 64">
          <a:hlinkClick xmlns:r="http://schemas.openxmlformats.org/officeDocument/2006/relationships" r:id="rId22"/>
          <a:extLst>
            <a:ext uri="{FF2B5EF4-FFF2-40B4-BE49-F238E27FC236}">
              <a16:creationId xmlns:a16="http://schemas.microsoft.com/office/drawing/2014/main" id="{780390DC-1CEB-4EC4-8D27-EC48E3CF51A2}"/>
            </a:ext>
          </a:extLst>
        </xdr:cNvPr>
        <xdr:cNvSpPr/>
      </xdr:nvSpPr>
      <xdr:spPr>
        <a:xfrm>
          <a:off x="5048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700-000005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700-000006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7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304800</xdr:colOff>
      <xdr:row>2</xdr:row>
      <xdr:rowOff>0</xdr:rowOff>
    </xdr:from>
    <xdr:to>
      <xdr:col>1</xdr:col>
      <xdr:colOff>1662794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2C56538C-37DF-4B27-A2A7-5000FAB7969F}"/>
            </a:ext>
          </a:extLst>
        </xdr:cNvPr>
        <xdr:cNvSpPr/>
      </xdr:nvSpPr>
      <xdr:spPr>
        <a:xfrm>
          <a:off x="4667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304800</xdr:colOff>
      <xdr:row>4</xdr:row>
      <xdr:rowOff>164476</xdr:rowOff>
    </xdr:from>
    <xdr:to>
      <xdr:col>1</xdr:col>
      <xdr:colOff>1668235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66FF5056-CAAD-49C6-9E9D-45D577E1EDDC}"/>
            </a:ext>
          </a:extLst>
        </xdr:cNvPr>
        <xdr:cNvSpPr/>
      </xdr:nvSpPr>
      <xdr:spPr>
        <a:xfrm>
          <a:off x="4667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304800</xdr:colOff>
      <xdr:row>5</xdr:row>
      <xdr:rowOff>246714</xdr:rowOff>
    </xdr:from>
    <xdr:to>
      <xdr:col>1</xdr:col>
      <xdr:colOff>1668234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2D6B4797-F9E1-49BD-8564-046CAFAF8CBC}"/>
            </a:ext>
          </a:extLst>
        </xdr:cNvPr>
        <xdr:cNvSpPr/>
      </xdr:nvSpPr>
      <xdr:spPr>
        <a:xfrm>
          <a:off x="4667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304800</xdr:colOff>
      <xdr:row>3</xdr:row>
      <xdr:rowOff>82238</xdr:rowOff>
    </xdr:from>
    <xdr:to>
      <xdr:col>1</xdr:col>
      <xdr:colOff>1662794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C11F7312-C66B-4E71-B2A7-7846277042FB}"/>
            </a:ext>
          </a:extLst>
        </xdr:cNvPr>
        <xdr:cNvSpPr/>
      </xdr:nvSpPr>
      <xdr:spPr>
        <a:xfrm>
          <a:off x="4667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304800</xdr:colOff>
      <xdr:row>10</xdr:row>
      <xdr:rowOff>45753</xdr:rowOff>
    </xdr:from>
    <xdr:to>
      <xdr:col>1</xdr:col>
      <xdr:colOff>1668235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F9B5573C-21C8-4FCB-A742-EF545B880C6D}"/>
            </a:ext>
          </a:extLst>
        </xdr:cNvPr>
        <xdr:cNvSpPr/>
      </xdr:nvSpPr>
      <xdr:spPr>
        <a:xfrm>
          <a:off x="4667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304800</xdr:colOff>
      <xdr:row>11</xdr:row>
      <xdr:rowOff>175616</xdr:rowOff>
    </xdr:from>
    <xdr:to>
      <xdr:col>1</xdr:col>
      <xdr:colOff>1668235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C0EC4C20-1B09-4991-9D1D-5D9D300795F9}"/>
            </a:ext>
          </a:extLst>
        </xdr:cNvPr>
        <xdr:cNvSpPr/>
      </xdr:nvSpPr>
      <xdr:spPr>
        <a:xfrm>
          <a:off x="4667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304800</xdr:colOff>
      <xdr:row>13</xdr:row>
      <xdr:rowOff>57829</xdr:rowOff>
    </xdr:from>
    <xdr:to>
      <xdr:col>1</xdr:col>
      <xdr:colOff>1662792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9F9010EA-6DE6-4D53-B0E5-70140BBA5576}"/>
            </a:ext>
          </a:extLst>
        </xdr:cNvPr>
        <xdr:cNvSpPr/>
      </xdr:nvSpPr>
      <xdr:spPr>
        <a:xfrm>
          <a:off x="4667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304800</xdr:colOff>
      <xdr:row>19</xdr:row>
      <xdr:rowOff>177231</xdr:rowOff>
    </xdr:from>
    <xdr:to>
      <xdr:col>1</xdr:col>
      <xdr:colOff>1664156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3CEFFD75-447F-4279-BF69-37EDA3BD3685}"/>
            </a:ext>
          </a:extLst>
        </xdr:cNvPr>
        <xdr:cNvSpPr/>
      </xdr:nvSpPr>
      <xdr:spPr>
        <a:xfrm>
          <a:off x="4667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304800</xdr:colOff>
      <xdr:row>8</xdr:row>
      <xdr:rowOff>163540</xdr:rowOff>
    </xdr:from>
    <xdr:to>
      <xdr:col>1</xdr:col>
      <xdr:colOff>1662794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5B817CBB-EE30-4F2A-BB06-E38913889BF2}"/>
            </a:ext>
          </a:extLst>
        </xdr:cNvPr>
        <xdr:cNvSpPr/>
      </xdr:nvSpPr>
      <xdr:spPr>
        <a:xfrm>
          <a:off x="4667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304800</xdr:colOff>
      <xdr:row>14</xdr:row>
      <xdr:rowOff>187692</xdr:rowOff>
    </xdr:from>
    <xdr:to>
      <xdr:col>1</xdr:col>
      <xdr:colOff>1676402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73FB10C4-7679-405F-B6CE-F13508BE8737}"/>
            </a:ext>
          </a:extLst>
        </xdr:cNvPr>
        <xdr:cNvSpPr/>
      </xdr:nvSpPr>
      <xdr:spPr>
        <a:xfrm>
          <a:off x="4667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304800</xdr:colOff>
      <xdr:row>16</xdr:row>
      <xdr:rowOff>117530</xdr:rowOff>
    </xdr:from>
    <xdr:to>
      <xdr:col>1</xdr:col>
      <xdr:colOff>1668236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55D3F18B-C88E-459A-AB3F-EA34EA59FD55}"/>
            </a:ext>
          </a:extLst>
        </xdr:cNvPr>
        <xdr:cNvSpPr/>
      </xdr:nvSpPr>
      <xdr:spPr>
        <a:xfrm>
          <a:off x="4667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304800</xdr:colOff>
      <xdr:row>23</xdr:row>
      <xdr:rowOff>36907</xdr:rowOff>
    </xdr:from>
    <xdr:to>
      <xdr:col>1</xdr:col>
      <xdr:colOff>1668235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3171D753-81C9-4DD8-B193-C6AF5D22F98A}"/>
            </a:ext>
          </a:extLst>
        </xdr:cNvPr>
        <xdr:cNvSpPr/>
      </xdr:nvSpPr>
      <xdr:spPr>
        <a:xfrm>
          <a:off x="4667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304800</xdr:colOff>
      <xdr:row>18</xdr:row>
      <xdr:rowOff>47368</xdr:rowOff>
    </xdr:from>
    <xdr:to>
      <xdr:col>1</xdr:col>
      <xdr:colOff>1662795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59688DCF-F268-4D88-9BC5-1238D03727D8}"/>
            </a:ext>
          </a:extLst>
        </xdr:cNvPr>
        <xdr:cNvSpPr/>
      </xdr:nvSpPr>
      <xdr:spPr>
        <a:xfrm>
          <a:off x="4667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304800</xdr:colOff>
      <xdr:row>24</xdr:row>
      <xdr:rowOff>166770</xdr:rowOff>
    </xdr:from>
    <xdr:to>
      <xdr:col>1</xdr:col>
      <xdr:colOff>1668235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2A49927E-7910-421D-9CA2-3D6C89ADABC3}"/>
            </a:ext>
          </a:extLst>
        </xdr:cNvPr>
        <xdr:cNvSpPr/>
      </xdr:nvSpPr>
      <xdr:spPr>
        <a:xfrm>
          <a:off x="4667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304800</xdr:colOff>
      <xdr:row>21</xdr:row>
      <xdr:rowOff>107069</xdr:rowOff>
    </xdr:from>
    <xdr:to>
      <xdr:col>1</xdr:col>
      <xdr:colOff>1668236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B3824DA4-C172-4837-99BF-436AD9533952}"/>
            </a:ext>
          </a:extLst>
        </xdr:cNvPr>
        <xdr:cNvSpPr/>
      </xdr:nvSpPr>
      <xdr:spPr>
        <a:xfrm>
          <a:off x="4667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304800</xdr:colOff>
      <xdr:row>29</xdr:row>
      <xdr:rowOff>165835</xdr:rowOff>
    </xdr:from>
    <xdr:to>
      <xdr:col>1</xdr:col>
      <xdr:colOff>1662795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BF215B56-6845-4F54-9EFD-EC6773F814D2}"/>
            </a:ext>
          </a:extLst>
        </xdr:cNvPr>
        <xdr:cNvSpPr/>
      </xdr:nvSpPr>
      <xdr:spPr>
        <a:xfrm>
          <a:off x="4667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304800</xdr:colOff>
      <xdr:row>28</xdr:row>
      <xdr:rowOff>26446</xdr:rowOff>
    </xdr:from>
    <xdr:to>
      <xdr:col>1</xdr:col>
      <xdr:colOff>1662795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DB531392-8D6B-444E-B87A-375B77AA40CC}"/>
            </a:ext>
          </a:extLst>
        </xdr:cNvPr>
        <xdr:cNvSpPr/>
      </xdr:nvSpPr>
      <xdr:spPr>
        <a:xfrm>
          <a:off x="4667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304800</xdr:colOff>
      <xdr:row>26</xdr:row>
      <xdr:rowOff>96608</xdr:rowOff>
    </xdr:from>
    <xdr:to>
      <xdr:col>1</xdr:col>
      <xdr:colOff>1668235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F277AFE6-76C0-451B-ACB0-9523152864B6}"/>
            </a:ext>
          </a:extLst>
        </xdr:cNvPr>
        <xdr:cNvSpPr/>
      </xdr:nvSpPr>
      <xdr:spPr>
        <a:xfrm>
          <a:off x="4667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304800</xdr:colOff>
      <xdr:row>7</xdr:row>
      <xdr:rowOff>81302</xdr:rowOff>
    </xdr:from>
    <xdr:to>
      <xdr:col>1</xdr:col>
      <xdr:colOff>1662794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C68182A0-629E-4510-B607-E2E78E7A624A}"/>
            </a:ext>
          </a:extLst>
        </xdr:cNvPr>
        <xdr:cNvSpPr/>
      </xdr:nvSpPr>
      <xdr:spPr>
        <a:xfrm>
          <a:off x="4667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9525</xdr:colOff>
      <xdr:row>1</xdr:row>
      <xdr:rowOff>0</xdr:rowOff>
    </xdr:from>
    <xdr:to>
      <xdr:col>12</xdr:col>
      <xdr:colOff>314325</xdr:colOff>
      <xdr:row>2</xdr:row>
      <xdr:rowOff>45720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8620125" y="200025"/>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11</xdr:col>
      <xdr:colOff>0</xdr:colOff>
      <xdr:row>2</xdr:row>
      <xdr:rowOff>106680</xdr:rowOff>
    </xdr:from>
    <xdr:to>
      <xdr:col>12</xdr:col>
      <xdr:colOff>304800</xdr:colOff>
      <xdr:row>3</xdr:row>
      <xdr:rowOff>152400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610600" y="53530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10</xdr:col>
      <xdr:colOff>518160</xdr:colOff>
      <xdr:row>5</xdr:row>
      <xdr:rowOff>38100</xdr:rowOff>
    </xdr:from>
    <xdr:to>
      <xdr:col>17</xdr:col>
      <xdr:colOff>251460</xdr:colOff>
      <xdr:row>21</xdr:row>
      <xdr:rowOff>114300</xdr:rowOff>
    </xdr:to>
    <xdr:sp macro="" textlink="" fLocksText="0">
      <xdr:nvSpPr>
        <xdr:cNvPr id="4" name="TextBox 3">
          <a:extLst>
            <a:ext uri="{FF2B5EF4-FFF2-40B4-BE49-F238E27FC236}">
              <a16:creationId xmlns:a16="http://schemas.microsoft.com/office/drawing/2014/main" id="{00000000-0008-0000-0600-000004000000}"/>
            </a:ext>
          </a:extLst>
        </xdr:cNvPr>
        <xdr:cNvSpPr txBox="1"/>
      </xdr:nvSpPr>
      <xdr:spPr>
        <a:xfrm>
          <a:off x="8648700" y="1143000"/>
          <a:ext cx="4000500" cy="3733800"/>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145583</xdr:colOff>
      <xdr:row>1</xdr:row>
      <xdr:rowOff>1359</xdr:rowOff>
    </xdr:from>
    <xdr:to>
      <xdr:col>1</xdr:col>
      <xdr:colOff>1503577</xdr:colOff>
      <xdr:row>2</xdr:row>
      <xdr:rowOff>1359</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00000000-0008-0000-0600-000018000000}"/>
            </a:ext>
          </a:extLst>
        </xdr:cNvPr>
        <xdr:cNvSpPr/>
      </xdr:nvSpPr>
      <xdr:spPr>
        <a:xfrm>
          <a:off x="364658" y="201384"/>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145583</xdr:colOff>
      <xdr:row>3</xdr:row>
      <xdr:rowOff>203935</xdr:rowOff>
    </xdr:from>
    <xdr:to>
      <xdr:col>1</xdr:col>
      <xdr:colOff>1509018</xdr:colOff>
      <xdr:row>4</xdr:row>
      <xdr:rowOff>203935</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600-000005000000}"/>
            </a:ext>
          </a:extLst>
        </xdr:cNvPr>
        <xdr:cNvSpPr/>
      </xdr:nvSpPr>
      <xdr:spPr>
        <a:xfrm>
          <a:off x="364658" y="86116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145583</xdr:colOff>
      <xdr:row>5</xdr:row>
      <xdr:rowOff>76623</xdr:rowOff>
    </xdr:from>
    <xdr:to>
      <xdr:col>1</xdr:col>
      <xdr:colOff>1509017</xdr:colOff>
      <xdr:row>6</xdr:row>
      <xdr:rowOff>76623</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0600-000006000000}"/>
            </a:ext>
          </a:extLst>
        </xdr:cNvPr>
        <xdr:cNvSpPr/>
      </xdr:nvSpPr>
      <xdr:spPr>
        <a:xfrm>
          <a:off x="364658" y="1191048"/>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145583</xdr:colOff>
      <xdr:row>2</xdr:row>
      <xdr:rowOff>102647</xdr:rowOff>
    </xdr:from>
    <xdr:to>
      <xdr:col>1</xdr:col>
      <xdr:colOff>1503577</xdr:colOff>
      <xdr:row>3</xdr:row>
      <xdr:rowOff>102647</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00000000-0008-0000-0600-000008000000}"/>
            </a:ext>
          </a:extLst>
        </xdr:cNvPr>
        <xdr:cNvSpPr/>
      </xdr:nvSpPr>
      <xdr:spPr>
        <a:xfrm>
          <a:off x="364658" y="531272"/>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145583</xdr:colOff>
      <xdr:row>9</xdr:row>
      <xdr:rowOff>151887</xdr:rowOff>
    </xdr:from>
    <xdr:to>
      <xdr:col>1</xdr:col>
      <xdr:colOff>1509018</xdr:colOff>
      <xdr:row>10</xdr:row>
      <xdr:rowOff>151887</xdr:rowOff>
    </xdr:to>
    <xdr:sp macro="" textlink="">
      <xdr:nvSpPr>
        <xdr:cNvPr id="53" name="Rectangle: Rounded Corners 52">
          <a:hlinkClick xmlns:r="http://schemas.openxmlformats.org/officeDocument/2006/relationships" r:id="rId7"/>
          <a:extLst>
            <a:ext uri="{FF2B5EF4-FFF2-40B4-BE49-F238E27FC236}">
              <a16:creationId xmlns:a16="http://schemas.microsoft.com/office/drawing/2014/main" id="{00000000-0008-0000-0600-000035000000}"/>
            </a:ext>
          </a:extLst>
        </xdr:cNvPr>
        <xdr:cNvSpPr/>
      </xdr:nvSpPr>
      <xdr:spPr>
        <a:xfrm>
          <a:off x="364658" y="218071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145583</xdr:colOff>
      <xdr:row>11</xdr:row>
      <xdr:rowOff>24575</xdr:rowOff>
    </xdr:from>
    <xdr:to>
      <xdr:col>1</xdr:col>
      <xdr:colOff>1509018</xdr:colOff>
      <xdr:row>12</xdr:row>
      <xdr:rowOff>24575</xdr:rowOff>
    </xdr:to>
    <xdr:sp macro="" textlink="">
      <xdr:nvSpPr>
        <xdr:cNvPr id="55" name="Rectangle: Rounded Corners 54">
          <a:hlinkClick xmlns:r="http://schemas.openxmlformats.org/officeDocument/2006/relationships" r:id="rId8"/>
          <a:extLst>
            <a:ext uri="{FF2B5EF4-FFF2-40B4-BE49-F238E27FC236}">
              <a16:creationId xmlns:a16="http://schemas.microsoft.com/office/drawing/2014/main" id="{00000000-0008-0000-0600-000037000000}"/>
            </a:ext>
          </a:extLst>
        </xdr:cNvPr>
        <xdr:cNvSpPr/>
      </xdr:nvSpPr>
      <xdr:spPr>
        <a:xfrm>
          <a:off x="364658" y="251060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145583</xdr:colOff>
      <xdr:row>12</xdr:row>
      <xdr:rowOff>125863</xdr:rowOff>
    </xdr:from>
    <xdr:to>
      <xdr:col>1</xdr:col>
      <xdr:colOff>1503575</xdr:colOff>
      <xdr:row>13</xdr:row>
      <xdr:rowOff>125863</xdr:rowOff>
    </xdr:to>
    <xdr:sp macro="" textlink="">
      <xdr:nvSpPr>
        <xdr:cNvPr id="56" name="Rectangle: Rounded Corners 55">
          <a:hlinkClick xmlns:r="http://schemas.openxmlformats.org/officeDocument/2006/relationships" r:id="rId9"/>
          <a:extLst>
            <a:ext uri="{FF2B5EF4-FFF2-40B4-BE49-F238E27FC236}">
              <a16:creationId xmlns:a16="http://schemas.microsoft.com/office/drawing/2014/main" id="{00000000-0008-0000-0600-000038000000}"/>
            </a:ext>
          </a:extLst>
        </xdr:cNvPr>
        <xdr:cNvSpPr/>
      </xdr:nvSpPr>
      <xdr:spPr>
        <a:xfrm>
          <a:off x="364658" y="2840488"/>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145583</xdr:colOff>
      <xdr:row>18</xdr:row>
      <xdr:rowOff>73815</xdr:rowOff>
    </xdr:from>
    <xdr:to>
      <xdr:col>1</xdr:col>
      <xdr:colOff>1504939</xdr:colOff>
      <xdr:row>19</xdr:row>
      <xdr:rowOff>73815</xdr:rowOff>
    </xdr:to>
    <xdr:sp macro="" textlink="">
      <xdr:nvSpPr>
        <xdr:cNvPr id="57" name="Rectangle: Rounded Corners 56">
          <a:hlinkClick xmlns:r="http://schemas.openxmlformats.org/officeDocument/2006/relationships" r:id="rId10"/>
          <a:extLst>
            <a:ext uri="{FF2B5EF4-FFF2-40B4-BE49-F238E27FC236}">
              <a16:creationId xmlns:a16="http://schemas.microsoft.com/office/drawing/2014/main" id="{00000000-0008-0000-0600-000039000000}"/>
            </a:ext>
          </a:extLst>
        </xdr:cNvPr>
        <xdr:cNvSpPr/>
      </xdr:nvSpPr>
      <xdr:spPr>
        <a:xfrm>
          <a:off x="364658" y="4160040"/>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145583</xdr:colOff>
      <xdr:row>8</xdr:row>
      <xdr:rowOff>50599</xdr:rowOff>
    </xdr:from>
    <xdr:to>
      <xdr:col>1</xdr:col>
      <xdr:colOff>1503577</xdr:colOff>
      <xdr:row>9</xdr:row>
      <xdr:rowOff>50599</xdr:rowOff>
    </xdr:to>
    <xdr:sp macro="" textlink="">
      <xdr:nvSpPr>
        <xdr:cNvPr id="58" name="Rectangle: Rounded Corners 57">
          <a:hlinkClick xmlns:r="http://schemas.openxmlformats.org/officeDocument/2006/relationships" r:id="rId11"/>
          <a:extLst>
            <a:ext uri="{FF2B5EF4-FFF2-40B4-BE49-F238E27FC236}">
              <a16:creationId xmlns:a16="http://schemas.microsoft.com/office/drawing/2014/main" id="{00000000-0008-0000-0600-00003A000000}"/>
            </a:ext>
          </a:extLst>
        </xdr:cNvPr>
        <xdr:cNvSpPr/>
      </xdr:nvSpPr>
      <xdr:spPr>
        <a:xfrm>
          <a:off x="364658" y="1850824"/>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145583</xdr:colOff>
      <xdr:row>13</xdr:row>
      <xdr:rowOff>227151</xdr:rowOff>
    </xdr:from>
    <xdr:to>
      <xdr:col>1</xdr:col>
      <xdr:colOff>1517185</xdr:colOff>
      <xdr:row>14</xdr:row>
      <xdr:rowOff>227151</xdr:rowOff>
    </xdr:to>
    <xdr:sp macro="" textlink="">
      <xdr:nvSpPr>
        <xdr:cNvPr id="59" name="Rectangle: Rounded Corners 58">
          <a:hlinkClick xmlns:r="http://schemas.openxmlformats.org/officeDocument/2006/relationships" r:id="rId12"/>
          <a:extLst>
            <a:ext uri="{FF2B5EF4-FFF2-40B4-BE49-F238E27FC236}">
              <a16:creationId xmlns:a16="http://schemas.microsoft.com/office/drawing/2014/main" id="{00000000-0008-0000-0600-00003B000000}"/>
            </a:ext>
          </a:extLst>
        </xdr:cNvPr>
        <xdr:cNvSpPr/>
      </xdr:nvSpPr>
      <xdr:spPr>
        <a:xfrm>
          <a:off x="364658" y="3170376"/>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145583</xdr:colOff>
      <xdr:row>15</xdr:row>
      <xdr:rowOff>99839</xdr:rowOff>
    </xdr:from>
    <xdr:to>
      <xdr:col>1</xdr:col>
      <xdr:colOff>1509019</xdr:colOff>
      <xdr:row>16</xdr:row>
      <xdr:rowOff>99839</xdr:rowOff>
    </xdr:to>
    <xdr:sp macro="" textlink="">
      <xdr:nvSpPr>
        <xdr:cNvPr id="60" name="Rectangle: Rounded Corners 59">
          <a:hlinkClick xmlns:r="http://schemas.openxmlformats.org/officeDocument/2006/relationships" r:id="rId13"/>
          <a:extLst>
            <a:ext uri="{FF2B5EF4-FFF2-40B4-BE49-F238E27FC236}">
              <a16:creationId xmlns:a16="http://schemas.microsoft.com/office/drawing/2014/main" id="{00000000-0008-0000-0600-00003C000000}"/>
            </a:ext>
          </a:extLst>
        </xdr:cNvPr>
        <xdr:cNvSpPr/>
      </xdr:nvSpPr>
      <xdr:spPr>
        <a:xfrm>
          <a:off x="364658" y="350026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145583</xdr:colOff>
      <xdr:row>21</xdr:row>
      <xdr:rowOff>47791</xdr:rowOff>
    </xdr:from>
    <xdr:to>
      <xdr:col>1</xdr:col>
      <xdr:colOff>1509018</xdr:colOff>
      <xdr:row>22</xdr:row>
      <xdr:rowOff>47791</xdr:rowOff>
    </xdr:to>
    <xdr:sp macro="" textlink="">
      <xdr:nvSpPr>
        <xdr:cNvPr id="61" name="Rectangle: Rounded Corners 60">
          <a:hlinkClick xmlns:r="http://schemas.openxmlformats.org/officeDocument/2006/relationships" r:id="rId14"/>
          <a:extLst>
            <a:ext uri="{FF2B5EF4-FFF2-40B4-BE49-F238E27FC236}">
              <a16:creationId xmlns:a16="http://schemas.microsoft.com/office/drawing/2014/main" id="{00000000-0008-0000-0600-00003D000000}"/>
            </a:ext>
          </a:extLst>
        </xdr:cNvPr>
        <xdr:cNvSpPr/>
      </xdr:nvSpPr>
      <xdr:spPr>
        <a:xfrm>
          <a:off x="364658" y="48198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145583</xdr:colOff>
      <xdr:row>16</xdr:row>
      <xdr:rowOff>201127</xdr:rowOff>
    </xdr:from>
    <xdr:to>
      <xdr:col>1</xdr:col>
      <xdr:colOff>1503578</xdr:colOff>
      <xdr:row>17</xdr:row>
      <xdr:rowOff>201127</xdr:rowOff>
    </xdr:to>
    <xdr:sp macro="" textlink="">
      <xdr:nvSpPr>
        <xdr:cNvPr id="62" name="Rectangle: Rounded Corners 61">
          <a:hlinkClick xmlns:r="http://schemas.openxmlformats.org/officeDocument/2006/relationships" r:id="rId15"/>
          <a:extLst>
            <a:ext uri="{FF2B5EF4-FFF2-40B4-BE49-F238E27FC236}">
              <a16:creationId xmlns:a16="http://schemas.microsoft.com/office/drawing/2014/main" id="{00000000-0008-0000-0600-00003E000000}"/>
            </a:ext>
          </a:extLst>
        </xdr:cNvPr>
        <xdr:cNvSpPr/>
      </xdr:nvSpPr>
      <xdr:spPr>
        <a:xfrm>
          <a:off x="364658" y="3830152"/>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145583</xdr:colOff>
      <xdr:row>22</xdr:row>
      <xdr:rowOff>149079</xdr:rowOff>
    </xdr:from>
    <xdr:to>
      <xdr:col>1</xdr:col>
      <xdr:colOff>1509018</xdr:colOff>
      <xdr:row>23</xdr:row>
      <xdr:rowOff>149079</xdr:rowOff>
    </xdr:to>
    <xdr:sp macro="" textlink="">
      <xdr:nvSpPr>
        <xdr:cNvPr id="63" name="Rectangle: Rounded Corners 62">
          <a:hlinkClick xmlns:r="http://schemas.openxmlformats.org/officeDocument/2006/relationships" r:id="rId16"/>
          <a:extLst>
            <a:ext uri="{FF2B5EF4-FFF2-40B4-BE49-F238E27FC236}">
              <a16:creationId xmlns:a16="http://schemas.microsoft.com/office/drawing/2014/main" id="{00000000-0008-0000-0600-00003F000000}"/>
            </a:ext>
          </a:extLst>
        </xdr:cNvPr>
        <xdr:cNvSpPr/>
      </xdr:nvSpPr>
      <xdr:spPr>
        <a:xfrm>
          <a:off x="364658" y="5149704"/>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145583</xdr:colOff>
      <xdr:row>19</xdr:row>
      <xdr:rowOff>175103</xdr:rowOff>
    </xdr:from>
    <xdr:to>
      <xdr:col>1</xdr:col>
      <xdr:colOff>1509019</xdr:colOff>
      <xdr:row>20</xdr:row>
      <xdr:rowOff>175103</xdr:rowOff>
    </xdr:to>
    <xdr:sp macro="" textlink="">
      <xdr:nvSpPr>
        <xdr:cNvPr id="64" name="Rectangle: Rounded Corners 63">
          <a:hlinkClick xmlns:r="http://schemas.openxmlformats.org/officeDocument/2006/relationships" r:id="rId17"/>
          <a:extLst>
            <a:ext uri="{FF2B5EF4-FFF2-40B4-BE49-F238E27FC236}">
              <a16:creationId xmlns:a16="http://schemas.microsoft.com/office/drawing/2014/main" id="{00000000-0008-0000-0600-000040000000}"/>
            </a:ext>
          </a:extLst>
        </xdr:cNvPr>
        <xdr:cNvSpPr/>
      </xdr:nvSpPr>
      <xdr:spPr>
        <a:xfrm>
          <a:off x="364658" y="4489928"/>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145583</xdr:colOff>
      <xdr:row>27</xdr:row>
      <xdr:rowOff>5269</xdr:rowOff>
    </xdr:from>
    <xdr:to>
      <xdr:col>1</xdr:col>
      <xdr:colOff>1503578</xdr:colOff>
      <xdr:row>28</xdr:row>
      <xdr:rowOff>5269</xdr:rowOff>
    </xdr:to>
    <xdr:sp macro="" textlink="">
      <xdr:nvSpPr>
        <xdr:cNvPr id="65" name="Rectangle: Rounded Corners 64">
          <a:hlinkClick xmlns:r="http://schemas.openxmlformats.org/officeDocument/2006/relationships" r:id="rId18"/>
          <a:extLst>
            <a:ext uri="{FF2B5EF4-FFF2-40B4-BE49-F238E27FC236}">
              <a16:creationId xmlns:a16="http://schemas.microsoft.com/office/drawing/2014/main" id="{00000000-0008-0000-0600-000041000000}"/>
            </a:ext>
          </a:extLst>
        </xdr:cNvPr>
        <xdr:cNvSpPr/>
      </xdr:nvSpPr>
      <xdr:spPr>
        <a:xfrm>
          <a:off x="364658" y="6148894"/>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145583</xdr:colOff>
      <xdr:row>25</xdr:row>
      <xdr:rowOff>123055</xdr:rowOff>
    </xdr:from>
    <xdr:to>
      <xdr:col>1</xdr:col>
      <xdr:colOff>1503578</xdr:colOff>
      <xdr:row>26</xdr:row>
      <xdr:rowOff>123055</xdr:rowOff>
    </xdr:to>
    <xdr:sp macro="" textlink="">
      <xdr:nvSpPr>
        <xdr:cNvPr id="66" name="Rectangle: Rounded Corners 65">
          <a:hlinkClick xmlns:r="http://schemas.openxmlformats.org/officeDocument/2006/relationships" r:id="rId19"/>
          <a:extLst>
            <a:ext uri="{FF2B5EF4-FFF2-40B4-BE49-F238E27FC236}">
              <a16:creationId xmlns:a16="http://schemas.microsoft.com/office/drawing/2014/main" id="{00000000-0008-0000-0600-000042000000}"/>
            </a:ext>
          </a:extLst>
        </xdr:cNvPr>
        <xdr:cNvSpPr/>
      </xdr:nvSpPr>
      <xdr:spPr>
        <a:xfrm>
          <a:off x="364658" y="5809480"/>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145583</xdr:colOff>
      <xdr:row>24</xdr:row>
      <xdr:rowOff>21767</xdr:rowOff>
    </xdr:from>
    <xdr:to>
      <xdr:col>1</xdr:col>
      <xdr:colOff>1509018</xdr:colOff>
      <xdr:row>25</xdr:row>
      <xdr:rowOff>21767</xdr:rowOff>
    </xdr:to>
    <xdr:sp macro="" textlink="">
      <xdr:nvSpPr>
        <xdr:cNvPr id="67" name="Rectangle: Rounded Corners 66">
          <a:hlinkClick xmlns:r="http://schemas.openxmlformats.org/officeDocument/2006/relationships" r:id="rId20"/>
          <a:extLst>
            <a:ext uri="{FF2B5EF4-FFF2-40B4-BE49-F238E27FC236}">
              <a16:creationId xmlns:a16="http://schemas.microsoft.com/office/drawing/2014/main" id="{00000000-0008-0000-0600-000043000000}"/>
            </a:ext>
          </a:extLst>
        </xdr:cNvPr>
        <xdr:cNvSpPr/>
      </xdr:nvSpPr>
      <xdr:spPr>
        <a:xfrm>
          <a:off x="364658" y="547959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145583</xdr:colOff>
      <xdr:row>6</xdr:row>
      <xdr:rowOff>177911</xdr:rowOff>
    </xdr:from>
    <xdr:to>
      <xdr:col>1</xdr:col>
      <xdr:colOff>1503577</xdr:colOff>
      <xdr:row>7</xdr:row>
      <xdr:rowOff>177911</xdr:rowOff>
    </xdr:to>
    <xdr:sp macro="" textlink="">
      <xdr:nvSpPr>
        <xdr:cNvPr id="68" name="Rectangle: Rounded Corners 67">
          <a:hlinkClick xmlns:r="http://schemas.openxmlformats.org/officeDocument/2006/relationships" r:id="rId21"/>
          <a:extLst>
            <a:ext uri="{FF2B5EF4-FFF2-40B4-BE49-F238E27FC236}">
              <a16:creationId xmlns:a16="http://schemas.microsoft.com/office/drawing/2014/main" id="{00000000-0008-0000-0600-000044000000}"/>
            </a:ext>
          </a:extLst>
        </xdr:cNvPr>
        <xdr:cNvSpPr/>
      </xdr:nvSpPr>
      <xdr:spPr>
        <a:xfrm>
          <a:off x="364658" y="1520936"/>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16</xdr:row>
      <xdr:rowOff>0</xdr:rowOff>
    </xdr:from>
    <xdr:to>
      <xdr:col>47</xdr:col>
      <xdr:colOff>104775</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800-000004000000}"/>
            </a:ext>
          </a:extLst>
        </xdr:cNvPr>
        <xdr:cNvSpPr/>
      </xdr:nvSpPr>
      <xdr:spPr>
        <a:xfrm>
          <a:off x="882015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135255</xdr:rowOff>
    </xdr:from>
    <xdr:to>
      <xdr:col>47</xdr:col>
      <xdr:colOff>104775</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800-000005000000}"/>
            </a:ext>
          </a:extLst>
        </xdr:cNvPr>
        <xdr:cNvSpPr/>
      </xdr:nvSpPr>
      <xdr:spPr>
        <a:xfrm>
          <a:off x="882015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8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285750</xdr:colOff>
      <xdr:row>2</xdr:row>
      <xdr:rowOff>0</xdr:rowOff>
    </xdr:from>
    <xdr:to>
      <xdr:col>1</xdr:col>
      <xdr:colOff>1643744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B1B09B9A-726E-488B-8655-9B71695EDF1D}"/>
            </a:ext>
          </a:extLst>
        </xdr:cNvPr>
        <xdr:cNvSpPr/>
      </xdr:nvSpPr>
      <xdr:spPr>
        <a:xfrm>
          <a:off x="44767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285750</xdr:colOff>
      <xdr:row>4</xdr:row>
      <xdr:rowOff>164476</xdr:rowOff>
    </xdr:from>
    <xdr:to>
      <xdr:col>1</xdr:col>
      <xdr:colOff>1649185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0FA0E7AF-613C-4242-BCC6-CA33DB6EED8F}"/>
            </a:ext>
          </a:extLst>
        </xdr:cNvPr>
        <xdr:cNvSpPr/>
      </xdr:nvSpPr>
      <xdr:spPr>
        <a:xfrm>
          <a:off x="44767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285750</xdr:colOff>
      <xdr:row>5</xdr:row>
      <xdr:rowOff>246714</xdr:rowOff>
    </xdr:from>
    <xdr:to>
      <xdr:col>1</xdr:col>
      <xdr:colOff>1649184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949F0439-0B17-4D45-848E-3B27EC5A4A20}"/>
            </a:ext>
          </a:extLst>
        </xdr:cNvPr>
        <xdr:cNvSpPr/>
      </xdr:nvSpPr>
      <xdr:spPr>
        <a:xfrm>
          <a:off x="44767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285750</xdr:colOff>
      <xdr:row>3</xdr:row>
      <xdr:rowOff>82238</xdr:rowOff>
    </xdr:from>
    <xdr:to>
      <xdr:col>1</xdr:col>
      <xdr:colOff>1643744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394A466B-E624-433B-9CF6-A79B18135249}"/>
            </a:ext>
          </a:extLst>
        </xdr:cNvPr>
        <xdr:cNvSpPr/>
      </xdr:nvSpPr>
      <xdr:spPr>
        <a:xfrm>
          <a:off x="44767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285750</xdr:colOff>
      <xdr:row>10</xdr:row>
      <xdr:rowOff>45753</xdr:rowOff>
    </xdr:from>
    <xdr:to>
      <xdr:col>1</xdr:col>
      <xdr:colOff>1649185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E4B55891-1FDE-4723-85B4-6385383032EA}"/>
            </a:ext>
          </a:extLst>
        </xdr:cNvPr>
        <xdr:cNvSpPr/>
      </xdr:nvSpPr>
      <xdr:spPr>
        <a:xfrm>
          <a:off x="44767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285750</xdr:colOff>
      <xdr:row>11</xdr:row>
      <xdr:rowOff>175616</xdr:rowOff>
    </xdr:from>
    <xdr:to>
      <xdr:col>1</xdr:col>
      <xdr:colOff>1649185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76392760-462A-4DB0-8DC9-1D11909CA25D}"/>
            </a:ext>
          </a:extLst>
        </xdr:cNvPr>
        <xdr:cNvSpPr/>
      </xdr:nvSpPr>
      <xdr:spPr>
        <a:xfrm>
          <a:off x="44767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285750</xdr:colOff>
      <xdr:row>13</xdr:row>
      <xdr:rowOff>57829</xdr:rowOff>
    </xdr:from>
    <xdr:to>
      <xdr:col>1</xdr:col>
      <xdr:colOff>1643742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9523565D-A5AF-402D-A4D6-843883995ED8}"/>
            </a:ext>
          </a:extLst>
        </xdr:cNvPr>
        <xdr:cNvSpPr/>
      </xdr:nvSpPr>
      <xdr:spPr>
        <a:xfrm>
          <a:off x="44767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285750</xdr:colOff>
      <xdr:row>19</xdr:row>
      <xdr:rowOff>177231</xdr:rowOff>
    </xdr:from>
    <xdr:to>
      <xdr:col>1</xdr:col>
      <xdr:colOff>1645106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754398FC-8DAE-4786-B5EE-425183924080}"/>
            </a:ext>
          </a:extLst>
        </xdr:cNvPr>
        <xdr:cNvSpPr/>
      </xdr:nvSpPr>
      <xdr:spPr>
        <a:xfrm>
          <a:off x="44767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285750</xdr:colOff>
      <xdr:row>8</xdr:row>
      <xdr:rowOff>163540</xdr:rowOff>
    </xdr:from>
    <xdr:to>
      <xdr:col>1</xdr:col>
      <xdr:colOff>1643744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966D2638-9D59-4D5F-8F9C-205795F57381}"/>
            </a:ext>
          </a:extLst>
        </xdr:cNvPr>
        <xdr:cNvSpPr/>
      </xdr:nvSpPr>
      <xdr:spPr>
        <a:xfrm>
          <a:off x="44767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285750</xdr:colOff>
      <xdr:row>14</xdr:row>
      <xdr:rowOff>187692</xdr:rowOff>
    </xdr:from>
    <xdr:to>
      <xdr:col>1</xdr:col>
      <xdr:colOff>1657352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55E89E74-4583-42F2-BA10-A27CFC5DAECD}"/>
            </a:ext>
          </a:extLst>
        </xdr:cNvPr>
        <xdr:cNvSpPr/>
      </xdr:nvSpPr>
      <xdr:spPr>
        <a:xfrm>
          <a:off x="44767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285750</xdr:colOff>
      <xdr:row>16</xdr:row>
      <xdr:rowOff>117530</xdr:rowOff>
    </xdr:from>
    <xdr:to>
      <xdr:col>1</xdr:col>
      <xdr:colOff>1649186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59EB271F-8213-4D7B-A647-D95632D9FA53}"/>
            </a:ext>
          </a:extLst>
        </xdr:cNvPr>
        <xdr:cNvSpPr/>
      </xdr:nvSpPr>
      <xdr:spPr>
        <a:xfrm>
          <a:off x="44767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285750</xdr:colOff>
      <xdr:row>23</xdr:row>
      <xdr:rowOff>36907</xdr:rowOff>
    </xdr:from>
    <xdr:to>
      <xdr:col>1</xdr:col>
      <xdr:colOff>1649185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B5C4D4DF-51A9-4351-89B8-930D3AE3667D}"/>
            </a:ext>
          </a:extLst>
        </xdr:cNvPr>
        <xdr:cNvSpPr/>
      </xdr:nvSpPr>
      <xdr:spPr>
        <a:xfrm>
          <a:off x="44767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285750</xdr:colOff>
      <xdr:row>18</xdr:row>
      <xdr:rowOff>47368</xdr:rowOff>
    </xdr:from>
    <xdr:to>
      <xdr:col>1</xdr:col>
      <xdr:colOff>1643745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049537EF-5638-42EA-8112-C3CC2E1D51FD}"/>
            </a:ext>
          </a:extLst>
        </xdr:cNvPr>
        <xdr:cNvSpPr/>
      </xdr:nvSpPr>
      <xdr:spPr>
        <a:xfrm>
          <a:off x="44767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285750</xdr:colOff>
      <xdr:row>24</xdr:row>
      <xdr:rowOff>166770</xdr:rowOff>
    </xdr:from>
    <xdr:to>
      <xdr:col>1</xdr:col>
      <xdr:colOff>1649185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86B7E9D0-51AC-47F1-A8F6-042C10869B25}"/>
            </a:ext>
          </a:extLst>
        </xdr:cNvPr>
        <xdr:cNvSpPr/>
      </xdr:nvSpPr>
      <xdr:spPr>
        <a:xfrm>
          <a:off x="44767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285750</xdr:colOff>
      <xdr:row>21</xdr:row>
      <xdr:rowOff>107069</xdr:rowOff>
    </xdr:from>
    <xdr:to>
      <xdr:col>1</xdr:col>
      <xdr:colOff>1649186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74CD4F10-D91E-4621-8761-4C9D3EE51B52}"/>
            </a:ext>
          </a:extLst>
        </xdr:cNvPr>
        <xdr:cNvSpPr/>
      </xdr:nvSpPr>
      <xdr:spPr>
        <a:xfrm>
          <a:off x="44767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285750</xdr:colOff>
      <xdr:row>29</xdr:row>
      <xdr:rowOff>165835</xdr:rowOff>
    </xdr:from>
    <xdr:to>
      <xdr:col>1</xdr:col>
      <xdr:colOff>1643745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314D385D-808E-4087-934C-61ACE49241DE}"/>
            </a:ext>
          </a:extLst>
        </xdr:cNvPr>
        <xdr:cNvSpPr/>
      </xdr:nvSpPr>
      <xdr:spPr>
        <a:xfrm>
          <a:off x="44767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285750</xdr:colOff>
      <xdr:row>28</xdr:row>
      <xdr:rowOff>26446</xdr:rowOff>
    </xdr:from>
    <xdr:to>
      <xdr:col>1</xdr:col>
      <xdr:colOff>1643745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0E6B48FD-9A51-4104-AD20-57E906D9E720}"/>
            </a:ext>
          </a:extLst>
        </xdr:cNvPr>
        <xdr:cNvSpPr/>
      </xdr:nvSpPr>
      <xdr:spPr>
        <a:xfrm>
          <a:off x="44767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285750</xdr:colOff>
      <xdr:row>26</xdr:row>
      <xdr:rowOff>96608</xdr:rowOff>
    </xdr:from>
    <xdr:to>
      <xdr:col>1</xdr:col>
      <xdr:colOff>1649185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69582DC9-7EDB-46B8-B89F-17AFCDFEF929}"/>
            </a:ext>
          </a:extLst>
        </xdr:cNvPr>
        <xdr:cNvSpPr/>
      </xdr:nvSpPr>
      <xdr:spPr>
        <a:xfrm>
          <a:off x="44767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285750</xdr:colOff>
      <xdr:row>7</xdr:row>
      <xdr:rowOff>81302</xdr:rowOff>
    </xdr:from>
    <xdr:to>
      <xdr:col>1</xdr:col>
      <xdr:colOff>1643744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57390F52-DCF7-4AB1-AD24-286EF432B3F8}"/>
            </a:ext>
          </a:extLst>
        </xdr:cNvPr>
        <xdr:cNvSpPr/>
      </xdr:nvSpPr>
      <xdr:spPr>
        <a:xfrm>
          <a:off x="44767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16</xdr:row>
      <xdr:rowOff>0</xdr:rowOff>
    </xdr:from>
    <xdr:to>
      <xdr:col>47</xdr:col>
      <xdr:colOff>104775</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900-000004000000}"/>
            </a:ext>
          </a:extLst>
        </xdr:cNvPr>
        <xdr:cNvSpPr/>
      </xdr:nvSpPr>
      <xdr:spPr>
        <a:xfrm>
          <a:off x="882015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135255</xdr:rowOff>
    </xdr:from>
    <xdr:to>
      <xdr:col>47</xdr:col>
      <xdr:colOff>104775</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900-000005000000}"/>
            </a:ext>
          </a:extLst>
        </xdr:cNvPr>
        <xdr:cNvSpPr/>
      </xdr:nvSpPr>
      <xdr:spPr>
        <a:xfrm>
          <a:off x="882015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6" name="TextBox 5">
          <a:extLst>
            <a:ext uri="{FF2B5EF4-FFF2-40B4-BE49-F238E27FC236}">
              <a16:creationId xmlns:a16="http://schemas.microsoft.com/office/drawing/2014/main" id="{00000000-0008-0000-4900-000006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295275</xdr:colOff>
      <xdr:row>2</xdr:row>
      <xdr:rowOff>0</xdr:rowOff>
    </xdr:from>
    <xdr:to>
      <xdr:col>1</xdr:col>
      <xdr:colOff>1653269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730686D6-D835-48AC-A1F1-7CF53E9B7E21}"/>
            </a:ext>
          </a:extLst>
        </xdr:cNvPr>
        <xdr:cNvSpPr/>
      </xdr:nvSpPr>
      <xdr:spPr>
        <a:xfrm>
          <a:off x="45720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295275</xdr:colOff>
      <xdr:row>4</xdr:row>
      <xdr:rowOff>164476</xdr:rowOff>
    </xdr:from>
    <xdr:to>
      <xdr:col>1</xdr:col>
      <xdr:colOff>1658710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E18587C7-490F-41D0-A201-A834EED156CF}"/>
            </a:ext>
          </a:extLst>
        </xdr:cNvPr>
        <xdr:cNvSpPr/>
      </xdr:nvSpPr>
      <xdr:spPr>
        <a:xfrm>
          <a:off x="45720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295275</xdr:colOff>
      <xdr:row>5</xdr:row>
      <xdr:rowOff>246714</xdr:rowOff>
    </xdr:from>
    <xdr:to>
      <xdr:col>1</xdr:col>
      <xdr:colOff>1658709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D9E304F6-7FE5-4628-8573-B5817386A052}"/>
            </a:ext>
          </a:extLst>
        </xdr:cNvPr>
        <xdr:cNvSpPr/>
      </xdr:nvSpPr>
      <xdr:spPr>
        <a:xfrm>
          <a:off x="45720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295275</xdr:colOff>
      <xdr:row>3</xdr:row>
      <xdr:rowOff>82238</xdr:rowOff>
    </xdr:from>
    <xdr:to>
      <xdr:col>1</xdr:col>
      <xdr:colOff>1653269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EC4A7D5A-0377-407F-A8B2-160A945F5F88}"/>
            </a:ext>
          </a:extLst>
        </xdr:cNvPr>
        <xdr:cNvSpPr/>
      </xdr:nvSpPr>
      <xdr:spPr>
        <a:xfrm>
          <a:off x="45720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295275</xdr:colOff>
      <xdr:row>10</xdr:row>
      <xdr:rowOff>45753</xdr:rowOff>
    </xdr:from>
    <xdr:to>
      <xdr:col>1</xdr:col>
      <xdr:colOff>1658710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A55F831F-FC33-4346-ABA5-6E74CD7AEFF2}"/>
            </a:ext>
          </a:extLst>
        </xdr:cNvPr>
        <xdr:cNvSpPr/>
      </xdr:nvSpPr>
      <xdr:spPr>
        <a:xfrm>
          <a:off x="45720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295275</xdr:colOff>
      <xdr:row>11</xdr:row>
      <xdr:rowOff>175616</xdr:rowOff>
    </xdr:from>
    <xdr:to>
      <xdr:col>1</xdr:col>
      <xdr:colOff>1658710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EC46C3F2-6EDD-4AAF-BF3A-05CE7B8A53C7}"/>
            </a:ext>
          </a:extLst>
        </xdr:cNvPr>
        <xdr:cNvSpPr/>
      </xdr:nvSpPr>
      <xdr:spPr>
        <a:xfrm>
          <a:off x="45720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295275</xdr:colOff>
      <xdr:row>13</xdr:row>
      <xdr:rowOff>57829</xdr:rowOff>
    </xdr:from>
    <xdr:to>
      <xdr:col>1</xdr:col>
      <xdr:colOff>1653267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E1BC8D14-6105-464A-83A6-8693433859CC}"/>
            </a:ext>
          </a:extLst>
        </xdr:cNvPr>
        <xdr:cNvSpPr/>
      </xdr:nvSpPr>
      <xdr:spPr>
        <a:xfrm>
          <a:off x="45720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295275</xdr:colOff>
      <xdr:row>19</xdr:row>
      <xdr:rowOff>177231</xdr:rowOff>
    </xdr:from>
    <xdr:to>
      <xdr:col>1</xdr:col>
      <xdr:colOff>1654631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0CB79DF7-346E-4612-8A42-34D13BD1104E}"/>
            </a:ext>
          </a:extLst>
        </xdr:cNvPr>
        <xdr:cNvSpPr/>
      </xdr:nvSpPr>
      <xdr:spPr>
        <a:xfrm>
          <a:off x="45720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295275</xdr:colOff>
      <xdr:row>8</xdr:row>
      <xdr:rowOff>163540</xdr:rowOff>
    </xdr:from>
    <xdr:to>
      <xdr:col>1</xdr:col>
      <xdr:colOff>1653269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085BC895-220E-4C90-8198-FD892B4872AA}"/>
            </a:ext>
          </a:extLst>
        </xdr:cNvPr>
        <xdr:cNvSpPr/>
      </xdr:nvSpPr>
      <xdr:spPr>
        <a:xfrm>
          <a:off x="45720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295275</xdr:colOff>
      <xdr:row>14</xdr:row>
      <xdr:rowOff>187692</xdr:rowOff>
    </xdr:from>
    <xdr:to>
      <xdr:col>1</xdr:col>
      <xdr:colOff>1666877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308288D3-29FB-4797-9762-558F1FDE81CB}"/>
            </a:ext>
          </a:extLst>
        </xdr:cNvPr>
        <xdr:cNvSpPr/>
      </xdr:nvSpPr>
      <xdr:spPr>
        <a:xfrm>
          <a:off x="45720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295275</xdr:colOff>
      <xdr:row>16</xdr:row>
      <xdr:rowOff>117530</xdr:rowOff>
    </xdr:from>
    <xdr:to>
      <xdr:col>1</xdr:col>
      <xdr:colOff>1658711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5BC4528F-BA8D-4EC1-9E6C-837F877D91F3}"/>
            </a:ext>
          </a:extLst>
        </xdr:cNvPr>
        <xdr:cNvSpPr/>
      </xdr:nvSpPr>
      <xdr:spPr>
        <a:xfrm>
          <a:off x="45720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295275</xdr:colOff>
      <xdr:row>23</xdr:row>
      <xdr:rowOff>36907</xdr:rowOff>
    </xdr:from>
    <xdr:to>
      <xdr:col>1</xdr:col>
      <xdr:colOff>1658710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3DA62B13-2D71-494F-A53D-E9755F4CF808}"/>
            </a:ext>
          </a:extLst>
        </xdr:cNvPr>
        <xdr:cNvSpPr/>
      </xdr:nvSpPr>
      <xdr:spPr>
        <a:xfrm>
          <a:off x="45720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295275</xdr:colOff>
      <xdr:row>18</xdr:row>
      <xdr:rowOff>47368</xdr:rowOff>
    </xdr:from>
    <xdr:to>
      <xdr:col>1</xdr:col>
      <xdr:colOff>1653270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841C1A54-EEE9-480E-BB8D-10C275F1DED7}"/>
            </a:ext>
          </a:extLst>
        </xdr:cNvPr>
        <xdr:cNvSpPr/>
      </xdr:nvSpPr>
      <xdr:spPr>
        <a:xfrm>
          <a:off x="45720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295275</xdr:colOff>
      <xdr:row>24</xdr:row>
      <xdr:rowOff>166770</xdr:rowOff>
    </xdr:from>
    <xdr:to>
      <xdr:col>1</xdr:col>
      <xdr:colOff>1658710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7DEFA7DB-A81B-45CA-82AC-D7D9C56D0DD7}"/>
            </a:ext>
          </a:extLst>
        </xdr:cNvPr>
        <xdr:cNvSpPr/>
      </xdr:nvSpPr>
      <xdr:spPr>
        <a:xfrm>
          <a:off x="45720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295275</xdr:colOff>
      <xdr:row>21</xdr:row>
      <xdr:rowOff>107069</xdr:rowOff>
    </xdr:from>
    <xdr:to>
      <xdr:col>1</xdr:col>
      <xdr:colOff>1658711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A06169B0-C594-46F0-8777-A0DB626660AC}"/>
            </a:ext>
          </a:extLst>
        </xdr:cNvPr>
        <xdr:cNvSpPr/>
      </xdr:nvSpPr>
      <xdr:spPr>
        <a:xfrm>
          <a:off x="45720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295275</xdr:colOff>
      <xdr:row>29</xdr:row>
      <xdr:rowOff>165835</xdr:rowOff>
    </xdr:from>
    <xdr:to>
      <xdr:col>1</xdr:col>
      <xdr:colOff>1653270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D36E9A94-56B2-490B-82B9-78C645B7E094}"/>
            </a:ext>
          </a:extLst>
        </xdr:cNvPr>
        <xdr:cNvSpPr/>
      </xdr:nvSpPr>
      <xdr:spPr>
        <a:xfrm>
          <a:off x="45720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295275</xdr:colOff>
      <xdr:row>28</xdr:row>
      <xdr:rowOff>26446</xdr:rowOff>
    </xdr:from>
    <xdr:to>
      <xdr:col>1</xdr:col>
      <xdr:colOff>1653270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578355D9-2AAA-46BF-97B1-FB4D9A2FEF5B}"/>
            </a:ext>
          </a:extLst>
        </xdr:cNvPr>
        <xdr:cNvSpPr/>
      </xdr:nvSpPr>
      <xdr:spPr>
        <a:xfrm>
          <a:off x="45720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295275</xdr:colOff>
      <xdr:row>26</xdr:row>
      <xdr:rowOff>96608</xdr:rowOff>
    </xdr:from>
    <xdr:to>
      <xdr:col>1</xdr:col>
      <xdr:colOff>1658710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37D4D63A-DFAC-4768-9970-8C90FC62F2BF}"/>
            </a:ext>
          </a:extLst>
        </xdr:cNvPr>
        <xdr:cNvSpPr/>
      </xdr:nvSpPr>
      <xdr:spPr>
        <a:xfrm>
          <a:off x="45720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295275</xdr:colOff>
      <xdr:row>7</xdr:row>
      <xdr:rowOff>81302</xdr:rowOff>
    </xdr:from>
    <xdr:to>
      <xdr:col>1</xdr:col>
      <xdr:colOff>1653269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87A62B99-C5E6-4D39-8716-BFF6C758004D}"/>
            </a:ext>
          </a:extLst>
        </xdr:cNvPr>
        <xdr:cNvSpPr/>
      </xdr:nvSpPr>
      <xdr:spPr>
        <a:xfrm>
          <a:off x="45720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714375</xdr:colOff>
      <xdr:row>16</xdr:row>
      <xdr:rowOff>0</xdr:rowOff>
    </xdr:from>
    <xdr:to>
      <xdr:col>47</xdr:col>
      <xdr:colOff>85725</xdr:colOff>
      <xdr:row>17</xdr:row>
      <xdr:rowOff>74295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4A00-000007000000}"/>
            </a:ext>
          </a:extLst>
        </xdr:cNvPr>
        <xdr:cNvSpPr/>
      </xdr:nvSpPr>
      <xdr:spPr>
        <a:xfrm>
          <a:off x="880110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714375</xdr:colOff>
      <xdr:row>17</xdr:row>
      <xdr:rowOff>135255</xdr:rowOff>
    </xdr:from>
    <xdr:to>
      <xdr:col>47</xdr:col>
      <xdr:colOff>85725</xdr:colOff>
      <xdr:row>19</xdr:row>
      <xdr:rowOff>9525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4A00-000008000000}"/>
            </a:ext>
          </a:extLst>
        </xdr:cNvPr>
        <xdr:cNvSpPr/>
      </xdr:nvSpPr>
      <xdr:spPr>
        <a:xfrm>
          <a:off x="880110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4" name="TextBox 3">
          <a:extLst>
            <a:ext uri="{FF2B5EF4-FFF2-40B4-BE49-F238E27FC236}">
              <a16:creationId xmlns:a16="http://schemas.microsoft.com/office/drawing/2014/main" id="{00000000-0008-0000-4A00-000004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333375</xdr:colOff>
      <xdr:row>2</xdr:row>
      <xdr:rowOff>0</xdr:rowOff>
    </xdr:from>
    <xdr:to>
      <xdr:col>1</xdr:col>
      <xdr:colOff>1691369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F64F3D99-8830-4A79-8E65-DC85C9BB38CA}"/>
            </a:ext>
          </a:extLst>
        </xdr:cNvPr>
        <xdr:cNvSpPr/>
      </xdr:nvSpPr>
      <xdr:spPr>
        <a:xfrm>
          <a:off x="49530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333375</xdr:colOff>
      <xdr:row>4</xdr:row>
      <xdr:rowOff>164476</xdr:rowOff>
    </xdr:from>
    <xdr:to>
      <xdr:col>1</xdr:col>
      <xdr:colOff>1696810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0F333690-305E-4D4A-850F-5FC55369B967}"/>
            </a:ext>
          </a:extLst>
        </xdr:cNvPr>
        <xdr:cNvSpPr/>
      </xdr:nvSpPr>
      <xdr:spPr>
        <a:xfrm>
          <a:off x="49530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333375</xdr:colOff>
      <xdr:row>5</xdr:row>
      <xdr:rowOff>246714</xdr:rowOff>
    </xdr:from>
    <xdr:to>
      <xdr:col>1</xdr:col>
      <xdr:colOff>1696809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8918D98B-F790-4C48-BE3B-FCEA9C406177}"/>
            </a:ext>
          </a:extLst>
        </xdr:cNvPr>
        <xdr:cNvSpPr/>
      </xdr:nvSpPr>
      <xdr:spPr>
        <a:xfrm>
          <a:off x="49530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333375</xdr:colOff>
      <xdr:row>3</xdr:row>
      <xdr:rowOff>82238</xdr:rowOff>
    </xdr:from>
    <xdr:to>
      <xdr:col>1</xdr:col>
      <xdr:colOff>1691369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FC85796D-79A7-44C0-AD3E-0FFFCA5766ED}"/>
            </a:ext>
          </a:extLst>
        </xdr:cNvPr>
        <xdr:cNvSpPr/>
      </xdr:nvSpPr>
      <xdr:spPr>
        <a:xfrm>
          <a:off x="49530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333375</xdr:colOff>
      <xdr:row>10</xdr:row>
      <xdr:rowOff>45753</xdr:rowOff>
    </xdr:from>
    <xdr:to>
      <xdr:col>1</xdr:col>
      <xdr:colOff>1696810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7038337A-38AA-4AB5-A0F6-965F1E3C5703}"/>
            </a:ext>
          </a:extLst>
        </xdr:cNvPr>
        <xdr:cNvSpPr/>
      </xdr:nvSpPr>
      <xdr:spPr>
        <a:xfrm>
          <a:off x="49530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333375</xdr:colOff>
      <xdr:row>11</xdr:row>
      <xdr:rowOff>175616</xdr:rowOff>
    </xdr:from>
    <xdr:to>
      <xdr:col>1</xdr:col>
      <xdr:colOff>1696810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A71C8F12-3C87-4213-AADB-761F4C1C2D38}"/>
            </a:ext>
          </a:extLst>
        </xdr:cNvPr>
        <xdr:cNvSpPr/>
      </xdr:nvSpPr>
      <xdr:spPr>
        <a:xfrm>
          <a:off x="49530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333375</xdr:colOff>
      <xdr:row>13</xdr:row>
      <xdr:rowOff>57829</xdr:rowOff>
    </xdr:from>
    <xdr:to>
      <xdr:col>1</xdr:col>
      <xdr:colOff>1691367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F3BE72C9-833A-4178-994B-18CE5976C57C}"/>
            </a:ext>
          </a:extLst>
        </xdr:cNvPr>
        <xdr:cNvSpPr/>
      </xdr:nvSpPr>
      <xdr:spPr>
        <a:xfrm>
          <a:off x="49530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333375</xdr:colOff>
      <xdr:row>19</xdr:row>
      <xdr:rowOff>177231</xdr:rowOff>
    </xdr:from>
    <xdr:to>
      <xdr:col>1</xdr:col>
      <xdr:colOff>1692731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89ED140D-63C5-4957-A456-436E0F261802}"/>
            </a:ext>
          </a:extLst>
        </xdr:cNvPr>
        <xdr:cNvSpPr/>
      </xdr:nvSpPr>
      <xdr:spPr>
        <a:xfrm>
          <a:off x="49530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333375</xdr:colOff>
      <xdr:row>8</xdr:row>
      <xdr:rowOff>163540</xdr:rowOff>
    </xdr:from>
    <xdr:to>
      <xdr:col>1</xdr:col>
      <xdr:colOff>1691369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304BB740-C558-45B8-A220-C6E79829F6D6}"/>
            </a:ext>
          </a:extLst>
        </xdr:cNvPr>
        <xdr:cNvSpPr/>
      </xdr:nvSpPr>
      <xdr:spPr>
        <a:xfrm>
          <a:off x="49530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333375</xdr:colOff>
      <xdr:row>14</xdr:row>
      <xdr:rowOff>187692</xdr:rowOff>
    </xdr:from>
    <xdr:to>
      <xdr:col>1</xdr:col>
      <xdr:colOff>1704977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4D4E24F1-9278-4388-A8B7-317E3F0871EC}"/>
            </a:ext>
          </a:extLst>
        </xdr:cNvPr>
        <xdr:cNvSpPr/>
      </xdr:nvSpPr>
      <xdr:spPr>
        <a:xfrm>
          <a:off x="49530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333375</xdr:colOff>
      <xdr:row>16</xdr:row>
      <xdr:rowOff>117530</xdr:rowOff>
    </xdr:from>
    <xdr:to>
      <xdr:col>1</xdr:col>
      <xdr:colOff>1696811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71E17E56-6A0D-4644-A0E8-8D9E7154C46A}"/>
            </a:ext>
          </a:extLst>
        </xdr:cNvPr>
        <xdr:cNvSpPr/>
      </xdr:nvSpPr>
      <xdr:spPr>
        <a:xfrm>
          <a:off x="49530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333375</xdr:colOff>
      <xdr:row>23</xdr:row>
      <xdr:rowOff>36907</xdr:rowOff>
    </xdr:from>
    <xdr:to>
      <xdr:col>1</xdr:col>
      <xdr:colOff>1696810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D306E0DE-C9C3-4641-BC13-75F6A9F6584A}"/>
            </a:ext>
          </a:extLst>
        </xdr:cNvPr>
        <xdr:cNvSpPr/>
      </xdr:nvSpPr>
      <xdr:spPr>
        <a:xfrm>
          <a:off x="49530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333375</xdr:colOff>
      <xdr:row>18</xdr:row>
      <xdr:rowOff>47368</xdr:rowOff>
    </xdr:from>
    <xdr:to>
      <xdr:col>1</xdr:col>
      <xdr:colOff>1691370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5C8AB95C-39A2-40CE-ADCA-03D630A7EF03}"/>
            </a:ext>
          </a:extLst>
        </xdr:cNvPr>
        <xdr:cNvSpPr/>
      </xdr:nvSpPr>
      <xdr:spPr>
        <a:xfrm>
          <a:off x="49530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333375</xdr:colOff>
      <xdr:row>24</xdr:row>
      <xdr:rowOff>166770</xdr:rowOff>
    </xdr:from>
    <xdr:to>
      <xdr:col>1</xdr:col>
      <xdr:colOff>1696810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A0C50646-34E4-4763-ACD6-4F8DA68B3582}"/>
            </a:ext>
          </a:extLst>
        </xdr:cNvPr>
        <xdr:cNvSpPr/>
      </xdr:nvSpPr>
      <xdr:spPr>
        <a:xfrm>
          <a:off x="49530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333375</xdr:colOff>
      <xdr:row>21</xdr:row>
      <xdr:rowOff>107069</xdr:rowOff>
    </xdr:from>
    <xdr:to>
      <xdr:col>1</xdr:col>
      <xdr:colOff>1696811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7AAB578B-97D7-4163-B331-16E9FA79237A}"/>
            </a:ext>
          </a:extLst>
        </xdr:cNvPr>
        <xdr:cNvSpPr/>
      </xdr:nvSpPr>
      <xdr:spPr>
        <a:xfrm>
          <a:off x="49530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333375</xdr:colOff>
      <xdr:row>29</xdr:row>
      <xdr:rowOff>165835</xdr:rowOff>
    </xdr:from>
    <xdr:to>
      <xdr:col>1</xdr:col>
      <xdr:colOff>1691370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898DD8FE-7D2D-4BDC-815D-2F093D2BFD8C}"/>
            </a:ext>
          </a:extLst>
        </xdr:cNvPr>
        <xdr:cNvSpPr/>
      </xdr:nvSpPr>
      <xdr:spPr>
        <a:xfrm>
          <a:off x="49530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333375</xdr:colOff>
      <xdr:row>28</xdr:row>
      <xdr:rowOff>26446</xdr:rowOff>
    </xdr:from>
    <xdr:to>
      <xdr:col>1</xdr:col>
      <xdr:colOff>1691370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E20773CD-2C10-4D9D-8425-61E80C820724}"/>
            </a:ext>
          </a:extLst>
        </xdr:cNvPr>
        <xdr:cNvSpPr/>
      </xdr:nvSpPr>
      <xdr:spPr>
        <a:xfrm>
          <a:off x="49530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333375</xdr:colOff>
      <xdr:row>26</xdr:row>
      <xdr:rowOff>96608</xdr:rowOff>
    </xdr:from>
    <xdr:to>
      <xdr:col>1</xdr:col>
      <xdr:colOff>1696810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AF88FD2B-03B1-4062-A4F7-D4E504DF1CA2}"/>
            </a:ext>
          </a:extLst>
        </xdr:cNvPr>
        <xdr:cNvSpPr/>
      </xdr:nvSpPr>
      <xdr:spPr>
        <a:xfrm>
          <a:off x="49530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333375</xdr:colOff>
      <xdr:row>7</xdr:row>
      <xdr:rowOff>81302</xdr:rowOff>
    </xdr:from>
    <xdr:to>
      <xdr:col>1</xdr:col>
      <xdr:colOff>1691369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8E1C9D0F-3F0D-499A-B827-F0DCF4CF7FA1}"/>
            </a:ext>
          </a:extLst>
        </xdr:cNvPr>
        <xdr:cNvSpPr/>
      </xdr:nvSpPr>
      <xdr:spPr>
        <a:xfrm>
          <a:off x="49530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44</xdr:col>
      <xdr:colOff>19050</xdr:colOff>
      <xdr:row>13</xdr:row>
      <xdr:rowOff>0</xdr:rowOff>
    </xdr:from>
    <xdr:to>
      <xdr:col>47</xdr:col>
      <xdr:colOff>643888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810577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752475</xdr:colOff>
      <xdr:row>16</xdr:row>
      <xdr:rowOff>0</xdr:rowOff>
    </xdr:from>
    <xdr:to>
      <xdr:col>47</xdr:col>
      <xdr:colOff>123825</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B00-000005000000}"/>
            </a:ext>
          </a:extLst>
        </xdr:cNvPr>
        <xdr:cNvSpPr/>
      </xdr:nvSpPr>
      <xdr:spPr>
        <a:xfrm>
          <a:off x="883920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752475</xdr:colOff>
      <xdr:row>17</xdr:row>
      <xdr:rowOff>135255</xdr:rowOff>
    </xdr:from>
    <xdr:to>
      <xdr:col>47</xdr:col>
      <xdr:colOff>123825</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B00-000006000000}"/>
            </a:ext>
          </a:extLst>
        </xdr:cNvPr>
        <xdr:cNvSpPr/>
      </xdr:nvSpPr>
      <xdr:spPr>
        <a:xfrm>
          <a:off x="883920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B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342900</xdr:colOff>
      <xdr:row>2</xdr:row>
      <xdr:rowOff>0</xdr:rowOff>
    </xdr:from>
    <xdr:to>
      <xdr:col>1</xdr:col>
      <xdr:colOff>1700894</xdr:colOff>
      <xdr:row>2</xdr:row>
      <xdr:rowOff>228600</xdr:rowOff>
    </xdr:to>
    <xdr:sp macro="" textlink="">
      <xdr:nvSpPr>
        <xdr:cNvPr id="47" name="Rectangle: Rounded Corners 46">
          <a:hlinkClick xmlns:r="http://schemas.openxmlformats.org/officeDocument/2006/relationships" r:id="rId4"/>
          <a:extLst>
            <a:ext uri="{FF2B5EF4-FFF2-40B4-BE49-F238E27FC236}">
              <a16:creationId xmlns:a16="http://schemas.microsoft.com/office/drawing/2014/main" id="{7C6FAECA-DBC7-4B74-A33A-A29A796CE737}"/>
            </a:ext>
          </a:extLst>
        </xdr:cNvPr>
        <xdr:cNvSpPr/>
      </xdr:nvSpPr>
      <xdr:spPr>
        <a:xfrm>
          <a:off x="5048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342900</xdr:colOff>
      <xdr:row>4</xdr:row>
      <xdr:rowOff>164476</xdr:rowOff>
    </xdr:from>
    <xdr:to>
      <xdr:col>1</xdr:col>
      <xdr:colOff>1706335</xdr:colOff>
      <xdr:row>5</xdr:row>
      <xdr:rowOff>145426</xdr:rowOff>
    </xdr:to>
    <xdr:sp macro="" textlink="">
      <xdr:nvSpPr>
        <xdr:cNvPr id="48" name="Rectangle: Rounded Corners 47">
          <a:hlinkClick xmlns:r="http://schemas.openxmlformats.org/officeDocument/2006/relationships" r:id="rId5"/>
          <a:extLst>
            <a:ext uri="{FF2B5EF4-FFF2-40B4-BE49-F238E27FC236}">
              <a16:creationId xmlns:a16="http://schemas.microsoft.com/office/drawing/2014/main" id="{3A13613C-3FE3-4196-AAFB-D99476B55055}"/>
            </a:ext>
          </a:extLst>
        </xdr:cNvPr>
        <xdr:cNvSpPr/>
      </xdr:nvSpPr>
      <xdr:spPr>
        <a:xfrm>
          <a:off x="5048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342900</xdr:colOff>
      <xdr:row>5</xdr:row>
      <xdr:rowOff>246714</xdr:rowOff>
    </xdr:from>
    <xdr:to>
      <xdr:col>1</xdr:col>
      <xdr:colOff>1706334</xdr:colOff>
      <xdr:row>6</xdr:row>
      <xdr:rowOff>227664</xdr:rowOff>
    </xdr:to>
    <xdr:sp macro="" textlink="">
      <xdr:nvSpPr>
        <xdr:cNvPr id="49" name="Rectangle: Rounded Corners 48">
          <a:hlinkClick xmlns:r="http://schemas.openxmlformats.org/officeDocument/2006/relationships" r:id="rId6"/>
          <a:extLst>
            <a:ext uri="{FF2B5EF4-FFF2-40B4-BE49-F238E27FC236}">
              <a16:creationId xmlns:a16="http://schemas.microsoft.com/office/drawing/2014/main" id="{CD20C46F-E0F2-4263-BE65-0048B53651C1}"/>
            </a:ext>
          </a:extLst>
        </xdr:cNvPr>
        <xdr:cNvSpPr/>
      </xdr:nvSpPr>
      <xdr:spPr>
        <a:xfrm>
          <a:off x="5048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342900</xdr:colOff>
      <xdr:row>3</xdr:row>
      <xdr:rowOff>82238</xdr:rowOff>
    </xdr:from>
    <xdr:to>
      <xdr:col>1</xdr:col>
      <xdr:colOff>1700894</xdr:colOff>
      <xdr:row>4</xdr:row>
      <xdr:rowOff>63188</xdr:rowOff>
    </xdr:to>
    <xdr:sp macro="" textlink="">
      <xdr:nvSpPr>
        <xdr:cNvPr id="50" name="Rectangle: Rounded Corners 49">
          <a:hlinkClick xmlns:r="http://schemas.openxmlformats.org/officeDocument/2006/relationships" r:id="rId7"/>
          <a:extLst>
            <a:ext uri="{FF2B5EF4-FFF2-40B4-BE49-F238E27FC236}">
              <a16:creationId xmlns:a16="http://schemas.microsoft.com/office/drawing/2014/main" id="{804A70CE-7219-4E80-B161-B986C1D102FE}"/>
            </a:ext>
          </a:extLst>
        </xdr:cNvPr>
        <xdr:cNvSpPr/>
      </xdr:nvSpPr>
      <xdr:spPr>
        <a:xfrm>
          <a:off x="5048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342900</xdr:colOff>
      <xdr:row>10</xdr:row>
      <xdr:rowOff>45753</xdr:rowOff>
    </xdr:from>
    <xdr:to>
      <xdr:col>1</xdr:col>
      <xdr:colOff>1706335</xdr:colOff>
      <xdr:row>11</xdr:row>
      <xdr:rowOff>74328</xdr:rowOff>
    </xdr:to>
    <xdr:sp macro="" textlink="">
      <xdr:nvSpPr>
        <xdr:cNvPr id="51" name="Rectangle: Rounded Corners 50">
          <a:hlinkClick xmlns:r="http://schemas.openxmlformats.org/officeDocument/2006/relationships" r:id="rId8"/>
          <a:extLst>
            <a:ext uri="{FF2B5EF4-FFF2-40B4-BE49-F238E27FC236}">
              <a16:creationId xmlns:a16="http://schemas.microsoft.com/office/drawing/2014/main" id="{99FCC8EE-7C3C-45F4-911F-48B2CFC99DF9}"/>
            </a:ext>
          </a:extLst>
        </xdr:cNvPr>
        <xdr:cNvSpPr/>
      </xdr:nvSpPr>
      <xdr:spPr>
        <a:xfrm>
          <a:off x="5048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342900</xdr:colOff>
      <xdr:row>11</xdr:row>
      <xdr:rowOff>175616</xdr:rowOff>
    </xdr:from>
    <xdr:to>
      <xdr:col>1</xdr:col>
      <xdr:colOff>1706335</xdr:colOff>
      <xdr:row>12</xdr:row>
      <xdr:rowOff>156566</xdr:rowOff>
    </xdr:to>
    <xdr:sp macro="" textlink="">
      <xdr:nvSpPr>
        <xdr:cNvPr id="52" name="Rectangle: Rounded Corners 51">
          <a:hlinkClick xmlns:r="http://schemas.openxmlformats.org/officeDocument/2006/relationships" r:id="rId9"/>
          <a:extLst>
            <a:ext uri="{FF2B5EF4-FFF2-40B4-BE49-F238E27FC236}">
              <a16:creationId xmlns:a16="http://schemas.microsoft.com/office/drawing/2014/main" id="{E932ED34-147E-4CB4-B2D7-7F473F8323C6}"/>
            </a:ext>
          </a:extLst>
        </xdr:cNvPr>
        <xdr:cNvSpPr/>
      </xdr:nvSpPr>
      <xdr:spPr>
        <a:xfrm>
          <a:off x="5048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342900</xdr:colOff>
      <xdr:row>13</xdr:row>
      <xdr:rowOff>57829</xdr:rowOff>
    </xdr:from>
    <xdr:to>
      <xdr:col>1</xdr:col>
      <xdr:colOff>1700892</xdr:colOff>
      <xdr:row>14</xdr:row>
      <xdr:rowOff>86404</xdr:rowOff>
    </xdr:to>
    <xdr:sp macro="" textlink="">
      <xdr:nvSpPr>
        <xdr:cNvPr id="53" name="Rectangle: Rounded Corners 52">
          <a:hlinkClick xmlns:r="http://schemas.openxmlformats.org/officeDocument/2006/relationships" r:id="rId10"/>
          <a:extLst>
            <a:ext uri="{FF2B5EF4-FFF2-40B4-BE49-F238E27FC236}">
              <a16:creationId xmlns:a16="http://schemas.microsoft.com/office/drawing/2014/main" id="{0A674B6C-D56C-4676-B917-D107C6B75D50}"/>
            </a:ext>
          </a:extLst>
        </xdr:cNvPr>
        <xdr:cNvSpPr/>
      </xdr:nvSpPr>
      <xdr:spPr>
        <a:xfrm>
          <a:off x="5048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342900</xdr:colOff>
      <xdr:row>19</xdr:row>
      <xdr:rowOff>177231</xdr:rowOff>
    </xdr:from>
    <xdr:to>
      <xdr:col>1</xdr:col>
      <xdr:colOff>1702256</xdr:colOff>
      <xdr:row>21</xdr:row>
      <xdr:rowOff>5781</xdr:rowOff>
    </xdr:to>
    <xdr:sp macro="" textlink="">
      <xdr:nvSpPr>
        <xdr:cNvPr id="54" name="Rectangle: Rounded Corners 53">
          <a:hlinkClick xmlns:r="http://schemas.openxmlformats.org/officeDocument/2006/relationships" r:id="rId11"/>
          <a:extLst>
            <a:ext uri="{FF2B5EF4-FFF2-40B4-BE49-F238E27FC236}">
              <a16:creationId xmlns:a16="http://schemas.microsoft.com/office/drawing/2014/main" id="{0F28022F-495E-4B4F-8CA5-25C9AB4F6425}"/>
            </a:ext>
          </a:extLst>
        </xdr:cNvPr>
        <xdr:cNvSpPr/>
      </xdr:nvSpPr>
      <xdr:spPr>
        <a:xfrm>
          <a:off x="5048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342900</xdr:colOff>
      <xdr:row>8</xdr:row>
      <xdr:rowOff>163540</xdr:rowOff>
    </xdr:from>
    <xdr:to>
      <xdr:col>1</xdr:col>
      <xdr:colOff>1700894</xdr:colOff>
      <xdr:row>9</xdr:row>
      <xdr:rowOff>192115</xdr:rowOff>
    </xdr:to>
    <xdr:sp macro="" textlink="">
      <xdr:nvSpPr>
        <xdr:cNvPr id="55" name="Rectangle: Rounded Corners 54">
          <a:hlinkClick xmlns:r="http://schemas.openxmlformats.org/officeDocument/2006/relationships" r:id="rId12"/>
          <a:extLst>
            <a:ext uri="{FF2B5EF4-FFF2-40B4-BE49-F238E27FC236}">
              <a16:creationId xmlns:a16="http://schemas.microsoft.com/office/drawing/2014/main" id="{DA1F75C1-1FAC-40C2-8181-57E4CA4D69C8}"/>
            </a:ext>
          </a:extLst>
        </xdr:cNvPr>
        <xdr:cNvSpPr/>
      </xdr:nvSpPr>
      <xdr:spPr>
        <a:xfrm>
          <a:off x="5048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342900</xdr:colOff>
      <xdr:row>14</xdr:row>
      <xdr:rowOff>187692</xdr:rowOff>
    </xdr:from>
    <xdr:to>
      <xdr:col>1</xdr:col>
      <xdr:colOff>1714502</xdr:colOff>
      <xdr:row>16</xdr:row>
      <xdr:rowOff>16242</xdr:rowOff>
    </xdr:to>
    <xdr:sp macro="" textlink="">
      <xdr:nvSpPr>
        <xdr:cNvPr id="56" name="Rectangle: Rounded Corners 55">
          <a:hlinkClick xmlns:r="http://schemas.openxmlformats.org/officeDocument/2006/relationships" r:id="rId13"/>
          <a:extLst>
            <a:ext uri="{FF2B5EF4-FFF2-40B4-BE49-F238E27FC236}">
              <a16:creationId xmlns:a16="http://schemas.microsoft.com/office/drawing/2014/main" id="{5CC8B242-B33D-48E0-90AD-D5FDA34D6607}"/>
            </a:ext>
          </a:extLst>
        </xdr:cNvPr>
        <xdr:cNvSpPr/>
      </xdr:nvSpPr>
      <xdr:spPr>
        <a:xfrm>
          <a:off x="5048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342900</xdr:colOff>
      <xdr:row>16</xdr:row>
      <xdr:rowOff>117530</xdr:rowOff>
    </xdr:from>
    <xdr:to>
      <xdr:col>1</xdr:col>
      <xdr:colOff>1706336</xdr:colOff>
      <xdr:row>17</xdr:row>
      <xdr:rowOff>146105</xdr:rowOff>
    </xdr:to>
    <xdr:sp macro="" textlink="">
      <xdr:nvSpPr>
        <xdr:cNvPr id="57" name="Rectangle: Rounded Corners 56">
          <a:hlinkClick xmlns:r="http://schemas.openxmlformats.org/officeDocument/2006/relationships" r:id="rId14"/>
          <a:extLst>
            <a:ext uri="{FF2B5EF4-FFF2-40B4-BE49-F238E27FC236}">
              <a16:creationId xmlns:a16="http://schemas.microsoft.com/office/drawing/2014/main" id="{2955AF0A-2521-492E-A002-3E9351397865}"/>
            </a:ext>
          </a:extLst>
        </xdr:cNvPr>
        <xdr:cNvSpPr/>
      </xdr:nvSpPr>
      <xdr:spPr>
        <a:xfrm>
          <a:off x="5048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342900</xdr:colOff>
      <xdr:row>23</xdr:row>
      <xdr:rowOff>36907</xdr:rowOff>
    </xdr:from>
    <xdr:to>
      <xdr:col>1</xdr:col>
      <xdr:colOff>1706335</xdr:colOff>
      <xdr:row>24</xdr:row>
      <xdr:rowOff>65482</xdr:rowOff>
    </xdr:to>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2C079965-1787-4DE3-A1ED-ACE4FD283A8C}"/>
            </a:ext>
          </a:extLst>
        </xdr:cNvPr>
        <xdr:cNvSpPr/>
      </xdr:nvSpPr>
      <xdr:spPr>
        <a:xfrm>
          <a:off x="5048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342900</xdr:colOff>
      <xdr:row>18</xdr:row>
      <xdr:rowOff>47368</xdr:rowOff>
    </xdr:from>
    <xdr:to>
      <xdr:col>1</xdr:col>
      <xdr:colOff>1700895</xdr:colOff>
      <xdr:row>19</xdr:row>
      <xdr:rowOff>75943</xdr:rowOff>
    </xdr:to>
    <xdr:sp macro="" textlink="">
      <xdr:nvSpPr>
        <xdr:cNvPr id="59" name="Rectangle: Rounded Corners 58">
          <a:hlinkClick xmlns:r="http://schemas.openxmlformats.org/officeDocument/2006/relationships" r:id="rId16"/>
          <a:extLst>
            <a:ext uri="{FF2B5EF4-FFF2-40B4-BE49-F238E27FC236}">
              <a16:creationId xmlns:a16="http://schemas.microsoft.com/office/drawing/2014/main" id="{DD7C0582-A816-409B-A4A7-3F7BB2A3F2AD}"/>
            </a:ext>
          </a:extLst>
        </xdr:cNvPr>
        <xdr:cNvSpPr/>
      </xdr:nvSpPr>
      <xdr:spPr>
        <a:xfrm>
          <a:off x="5048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342900</xdr:colOff>
      <xdr:row>24</xdr:row>
      <xdr:rowOff>166770</xdr:rowOff>
    </xdr:from>
    <xdr:to>
      <xdr:col>1</xdr:col>
      <xdr:colOff>1706335</xdr:colOff>
      <xdr:row>25</xdr:row>
      <xdr:rowOff>195345</xdr:rowOff>
    </xdr:to>
    <xdr:sp macro="" textlink="">
      <xdr:nvSpPr>
        <xdr:cNvPr id="60" name="Rectangle: Rounded Corners 59">
          <a:hlinkClick xmlns:r="http://schemas.openxmlformats.org/officeDocument/2006/relationships" r:id="rId17"/>
          <a:extLst>
            <a:ext uri="{FF2B5EF4-FFF2-40B4-BE49-F238E27FC236}">
              <a16:creationId xmlns:a16="http://schemas.microsoft.com/office/drawing/2014/main" id="{6ADC2D3F-4E2E-4720-9D1E-F2BBC9E70034}"/>
            </a:ext>
          </a:extLst>
        </xdr:cNvPr>
        <xdr:cNvSpPr/>
      </xdr:nvSpPr>
      <xdr:spPr>
        <a:xfrm>
          <a:off x="5048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342900</xdr:colOff>
      <xdr:row>21</xdr:row>
      <xdr:rowOff>107069</xdr:rowOff>
    </xdr:from>
    <xdr:to>
      <xdr:col>1</xdr:col>
      <xdr:colOff>1706336</xdr:colOff>
      <xdr:row>22</xdr:row>
      <xdr:rowOff>135644</xdr:rowOff>
    </xdr:to>
    <xdr:sp macro="" textlink="">
      <xdr:nvSpPr>
        <xdr:cNvPr id="61" name="Rectangle: Rounded Corners 60">
          <a:hlinkClick xmlns:r="http://schemas.openxmlformats.org/officeDocument/2006/relationships" r:id="rId18"/>
          <a:extLst>
            <a:ext uri="{FF2B5EF4-FFF2-40B4-BE49-F238E27FC236}">
              <a16:creationId xmlns:a16="http://schemas.microsoft.com/office/drawing/2014/main" id="{3397A450-A1D0-4B72-9042-B256A989D886}"/>
            </a:ext>
          </a:extLst>
        </xdr:cNvPr>
        <xdr:cNvSpPr/>
      </xdr:nvSpPr>
      <xdr:spPr>
        <a:xfrm>
          <a:off x="5048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342900</xdr:colOff>
      <xdr:row>29</xdr:row>
      <xdr:rowOff>165835</xdr:rowOff>
    </xdr:from>
    <xdr:to>
      <xdr:col>1</xdr:col>
      <xdr:colOff>1700895</xdr:colOff>
      <xdr:row>30</xdr:row>
      <xdr:rowOff>194410</xdr:rowOff>
    </xdr:to>
    <xdr:sp macro="" textlink="">
      <xdr:nvSpPr>
        <xdr:cNvPr id="62" name="Rectangle: Rounded Corners 61">
          <a:hlinkClick xmlns:r="http://schemas.openxmlformats.org/officeDocument/2006/relationships" r:id="rId19"/>
          <a:extLst>
            <a:ext uri="{FF2B5EF4-FFF2-40B4-BE49-F238E27FC236}">
              <a16:creationId xmlns:a16="http://schemas.microsoft.com/office/drawing/2014/main" id="{48F6E014-71F3-4884-B0E2-80C984C8C345}"/>
            </a:ext>
          </a:extLst>
        </xdr:cNvPr>
        <xdr:cNvSpPr/>
      </xdr:nvSpPr>
      <xdr:spPr>
        <a:xfrm>
          <a:off x="5048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342900</xdr:colOff>
      <xdr:row>28</xdr:row>
      <xdr:rowOff>26446</xdr:rowOff>
    </xdr:from>
    <xdr:to>
      <xdr:col>1</xdr:col>
      <xdr:colOff>1700895</xdr:colOff>
      <xdr:row>29</xdr:row>
      <xdr:rowOff>55021</xdr:rowOff>
    </xdr:to>
    <xdr:sp macro="" textlink="">
      <xdr:nvSpPr>
        <xdr:cNvPr id="63" name="Rectangle: Rounded Corners 62">
          <a:hlinkClick xmlns:r="http://schemas.openxmlformats.org/officeDocument/2006/relationships" r:id="rId20"/>
          <a:extLst>
            <a:ext uri="{FF2B5EF4-FFF2-40B4-BE49-F238E27FC236}">
              <a16:creationId xmlns:a16="http://schemas.microsoft.com/office/drawing/2014/main" id="{19D0DC31-6FB7-4B0F-BFC4-6B531BA70B3D}"/>
            </a:ext>
          </a:extLst>
        </xdr:cNvPr>
        <xdr:cNvSpPr/>
      </xdr:nvSpPr>
      <xdr:spPr>
        <a:xfrm>
          <a:off x="5048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342900</xdr:colOff>
      <xdr:row>26</xdr:row>
      <xdr:rowOff>96608</xdr:rowOff>
    </xdr:from>
    <xdr:to>
      <xdr:col>1</xdr:col>
      <xdr:colOff>1706335</xdr:colOff>
      <xdr:row>27</xdr:row>
      <xdr:rowOff>125183</xdr:rowOff>
    </xdr:to>
    <xdr:sp macro="" textlink="">
      <xdr:nvSpPr>
        <xdr:cNvPr id="64" name="Rectangle: Rounded Corners 63">
          <a:hlinkClick xmlns:r="http://schemas.openxmlformats.org/officeDocument/2006/relationships" r:id="rId21"/>
          <a:extLst>
            <a:ext uri="{FF2B5EF4-FFF2-40B4-BE49-F238E27FC236}">
              <a16:creationId xmlns:a16="http://schemas.microsoft.com/office/drawing/2014/main" id="{D288D25C-BA48-4F38-A771-3ECF3CBE64E7}"/>
            </a:ext>
          </a:extLst>
        </xdr:cNvPr>
        <xdr:cNvSpPr/>
      </xdr:nvSpPr>
      <xdr:spPr>
        <a:xfrm>
          <a:off x="5048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342900</xdr:colOff>
      <xdr:row>7</xdr:row>
      <xdr:rowOff>81302</xdr:rowOff>
    </xdr:from>
    <xdr:to>
      <xdr:col>1</xdr:col>
      <xdr:colOff>1700894</xdr:colOff>
      <xdr:row>8</xdr:row>
      <xdr:rowOff>62252</xdr:rowOff>
    </xdr:to>
    <xdr:sp macro="" textlink="">
      <xdr:nvSpPr>
        <xdr:cNvPr id="65" name="Rectangle: Rounded Corners 64">
          <a:hlinkClick xmlns:r="http://schemas.openxmlformats.org/officeDocument/2006/relationships" r:id="rId22"/>
          <a:extLst>
            <a:ext uri="{FF2B5EF4-FFF2-40B4-BE49-F238E27FC236}">
              <a16:creationId xmlns:a16="http://schemas.microsoft.com/office/drawing/2014/main" id="{ED68AC74-AC14-4C76-9D1B-7CF27B426537}"/>
            </a:ext>
          </a:extLst>
        </xdr:cNvPr>
        <xdr:cNvSpPr/>
      </xdr:nvSpPr>
      <xdr:spPr>
        <a:xfrm>
          <a:off x="5048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C00-000004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C00-000005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C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371475</xdr:colOff>
      <xdr:row>2</xdr:row>
      <xdr:rowOff>0</xdr:rowOff>
    </xdr:from>
    <xdr:to>
      <xdr:col>1</xdr:col>
      <xdr:colOff>1729469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46BBF610-0821-4749-A5AF-1DA69D72F261}"/>
            </a:ext>
          </a:extLst>
        </xdr:cNvPr>
        <xdr:cNvSpPr/>
      </xdr:nvSpPr>
      <xdr:spPr>
        <a:xfrm>
          <a:off x="53340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371475</xdr:colOff>
      <xdr:row>4</xdr:row>
      <xdr:rowOff>164476</xdr:rowOff>
    </xdr:from>
    <xdr:to>
      <xdr:col>1</xdr:col>
      <xdr:colOff>1734910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88A64651-1058-4EE7-B3A7-93E76376A9F1}"/>
            </a:ext>
          </a:extLst>
        </xdr:cNvPr>
        <xdr:cNvSpPr/>
      </xdr:nvSpPr>
      <xdr:spPr>
        <a:xfrm>
          <a:off x="53340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371475</xdr:colOff>
      <xdr:row>5</xdr:row>
      <xdr:rowOff>246714</xdr:rowOff>
    </xdr:from>
    <xdr:to>
      <xdr:col>1</xdr:col>
      <xdr:colOff>1734909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28C566A3-9784-425D-88CC-6B5AB8F23EC6}"/>
            </a:ext>
          </a:extLst>
        </xdr:cNvPr>
        <xdr:cNvSpPr/>
      </xdr:nvSpPr>
      <xdr:spPr>
        <a:xfrm>
          <a:off x="53340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371475</xdr:colOff>
      <xdr:row>3</xdr:row>
      <xdr:rowOff>82238</xdr:rowOff>
    </xdr:from>
    <xdr:to>
      <xdr:col>1</xdr:col>
      <xdr:colOff>1729469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D6A09CE6-ADFC-4F2E-BB51-AE91078136A6}"/>
            </a:ext>
          </a:extLst>
        </xdr:cNvPr>
        <xdr:cNvSpPr/>
      </xdr:nvSpPr>
      <xdr:spPr>
        <a:xfrm>
          <a:off x="53340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371475</xdr:colOff>
      <xdr:row>10</xdr:row>
      <xdr:rowOff>45753</xdr:rowOff>
    </xdr:from>
    <xdr:to>
      <xdr:col>1</xdr:col>
      <xdr:colOff>1734910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EB557436-B508-4C0D-9653-14DADC02C030}"/>
            </a:ext>
          </a:extLst>
        </xdr:cNvPr>
        <xdr:cNvSpPr/>
      </xdr:nvSpPr>
      <xdr:spPr>
        <a:xfrm>
          <a:off x="53340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371475</xdr:colOff>
      <xdr:row>11</xdr:row>
      <xdr:rowOff>175616</xdr:rowOff>
    </xdr:from>
    <xdr:to>
      <xdr:col>1</xdr:col>
      <xdr:colOff>1734910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A6BDC689-D402-4902-9B89-75C682DAABD5}"/>
            </a:ext>
          </a:extLst>
        </xdr:cNvPr>
        <xdr:cNvSpPr/>
      </xdr:nvSpPr>
      <xdr:spPr>
        <a:xfrm>
          <a:off x="53340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371475</xdr:colOff>
      <xdr:row>13</xdr:row>
      <xdr:rowOff>57829</xdr:rowOff>
    </xdr:from>
    <xdr:to>
      <xdr:col>1</xdr:col>
      <xdr:colOff>1729467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37359778-292C-480F-8A33-EE75FF8DAAAD}"/>
            </a:ext>
          </a:extLst>
        </xdr:cNvPr>
        <xdr:cNvSpPr/>
      </xdr:nvSpPr>
      <xdr:spPr>
        <a:xfrm>
          <a:off x="53340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371475</xdr:colOff>
      <xdr:row>19</xdr:row>
      <xdr:rowOff>177231</xdr:rowOff>
    </xdr:from>
    <xdr:to>
      <xdr:col>1</xdr:col>
      <xdr:colOff>1730831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10B5C278-70F9-43BA-802F-AC8C7034BAA2}"/>
            </a:ext>
          </a:extLst>
        </xdr:cNvPr>
        <xdr:cNvSpPr/>
      </xdr:nvSpPr>
      <xdr:spPr>
        <a:xfrm>
          <a:off x="53340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371475</xdr:colOff>
      <xdr:row>8</xdr:row>
      <xdr:rowOff>163540</xdr:rowOff>
    </xdr:from>
    <xdr:to>
      <xdr:col>1</xdr:col>
      <xdr:colOff>1729469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EC3F7112-2D09-4655-846B-7F8C7F2E688A}"/>
            </a:ext>
          </a:extLst>
        </xdr:cNvPr>
        <xdr:cNvSpPr/>
      </xdr:nvSpPr>
      <xdr:spPr>
        <a:xfrm>
          <a:off x="53340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371475</xdr:colOff>
      <xdr:row>14</xdr:row>
      <xdr:rowOff>187692</xdr:rowOff>
    </xdr:from>
    <xdr:to>
      <xdr:col>1</xdr:col>
      <xdr:colOff>1743077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9B8EA84E-5B53-446C-8CDC-822925ACEA56}"/>
            </a:ext>
          </a:extLst>
        </xdr:cNvPr>
        <xdr:cNvSpPr/>
      </xdr:nvSpPr>
      <xdr:spPr>
        <a:xfrm>
          <a:off x="53340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371475</xdr:colOff>
      <xdr:row>16</xdr:row>
      <xdr:rowOff>117530</xdr:rowOff>
    </xdr:from>
    <xdr:to>
      <xdr:col>1</xdr:col>
      <xdr:colOff>1734911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5D832E68-9DFB-4E52-8DFC-AC2FD5F11E5B}"/>
            </a:ext>
          </a:extLst>
        </xdr:cNvPr>
        <xdr:cNvSpPr/>
      </xdr:nvSpPr>
      <xdr:spPr>
        <a:xfrm>
          <a:off x="53340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371475</xdr:colOff>
      <xdr:row>23</xdr:row>
      <xdr:rowOff>36907</xdr:rowOff>
    </xdr:from>
    <xdr:to>
      <xdr:col>1</xdr:col>
      <xdr:colOff>1734910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3D473F21-29FD-439C-834F-58B2651F7CC8}"/>
            </a:ext>
          </a:extLst>
        </xdr:cNvPr>
        <xdr:cNvSpPr/>
      </xdr:nvSpPr>
      <xdr:spPr>
        <a:xfrm>
          <a:off x="53340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371475</xdr:colOff>
      <xdr:row>18</xdr:row>
      <xdr:rowOff>47368</xdr:rowOff>
    </xdr:from>
    <xdr:to>
      <xdr:col>1</xdr:col>
      <xdr:colOff>1729470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CDF4EA76-4718-44EE-BDAB-733BBDF7A0DB}"/>
            </a:ext>
          </a:extLst>
        </xdr:cNvPr>
        <xdr:cNvSpPr/>
      </xdr:nvSpPr>
      <xdr:spPr>
        <a:xfrm>
          <a:off x="53340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371475</xdr:colOff>
      <xdr:row>24</xdr:row>
      <xdr:rowOff>166770</xdr:rowOff>
    </xdr:from>
    <xdr:to>
      <xdr:col>1</xdr:col>
      <xdr:colOff>1734910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EB2CBC08-9A53-44C6-B6A4-BF7BEB77981B}"/>
            </a:ext>
          </a:extLst>
        </xdr:cNvPr>
        <xdr:cNvSpPr/>
      </xdr:nvSpPr>
      <xdr:spPr>
        <a:xfrm>
          <a:off x="53340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371475</xdr:colOff>
      <xdr:row>21</xdr:row>
      <xdr:rowOff>107069</xdr:rowOff>
    </xdr:from>
    <xdr:to>
      <xdr:col>1</xdr:col>
      <xdr:colOff>1734911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CE7552B7-90B5-45B5-A176-1EA40BC70F05}"/>
            </a:ext>
          </a:extLst>
        </xdr:cNvPr>
        <xdr:cNvSpPr/>
      </xdr:nvSpPr>
      <xdr:spPr>
        <a:xfrm>
          <a:off x="53340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371475</xdr:colOff>
      <xdr:row>29</xdr:row>
      <xdr:rowOff>165835</xdr:rowOff>
    </xdr:from>
    <xdr:to>
      <xdr:col>1</xdr:col>
      <xdr:colOff>1729470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4EA5E358-7743-471D-92C2-607DCEBBDA75}"/>
            </a:ext>
          </a:extLst>
        </xdr:cNvPr>
        <xdr:cNvSpPr/>
      </xdr:nvSpPr>
      <xdr:spPr>
        <a:xfrm>
          <a:off x="53340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371475</xdr:colOff>
      <xdr:row>28</xdr:row>
      <xdr:rowOff>26446</xdr:rowOff>
    </xdr:from>
    <xdr:to>
      <xdr:col>1</xdr:col>
      <xdr:colOff>1729470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AA0F8A63-979D-4F29-A287-CC127B5A86BC}"/>
            </a:ext>
          </a:extLst>
        </xdr:cNvPr>
        <xdr:cNvSpPr/>
      </xdr:nvSpPr>
      <xdr:spPr>
        <a:xfrm>
          <a:off x="53340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371475</xdr:colOff>
      <xdr:row>26</xdr:row>
      <xdr:rowOff>96608</xdr:rowOff>
    </xdr:from>
    <xdr:to>
      <xdr:col>1</xdr:col>
      <xdr:colOff>1734910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BEDE2F1A-2C93-4DD8-840B-86619A8DBEDA}"/>
            </a:ext>
          </a:extLst>
        </xdr:cNvPr>
        <xdr:cNvSpPr/>
      </xdr:nvSpPr>
      <xdr:spPr>
        <a:xfrm>
          <a:off x="53340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371475</xdr:colOff>
      <xdr:row>7</xdr:row>
      <xdr:rowOff>81302</xdr:rowOff>
    </xdr:from>
    <xdr:to>
      <xdr:col>1</xdr:col>
      <xdr:colOff>1729469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C232ACE1-1F7C-4599-95CD-7E9B3F43CD0A}"/>
            </a:ext>
          </a:extLst>
        </xdr:cNvPr>
        <xdr:cNvSpPr/>
      </xdr:nvSpPr>
      <xdr:spPr>
        <a:xfrm>
          <a:off x="53340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4D00-000005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4D00-000006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4" name="TextBox 3">
          <a:extLst>
            <a:ext uri="{FF2B5EF4-FFF2-40B4-BE49-F238E27FC236}">
              <a16:creationId xmlns:a16="http://schemas.microsoft.com/office/drawing/2014/main" id="{00000000-0008-0000-4D00-000004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295275</xdr:colOff>
      <xdr:row>2</xdr:row>
      <xdr:rowOff>0</xdr:rowOff>
    </xdr:from>
    <xdr:to>
      <xdr:col>1</xdr:col>
      <xdr:colOff>1653269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01BC5D3B-3D9B-41A8-9935-D324F5C45E12}"/>
            </a:ext>
          </a:extLst>
        </xdr:cNvPr>
        <xdr:cNvSpPr/>
      </xdr:nvSpPr>
      <xdr:spPr>
        <a:xfrm>
          <a:off x="45720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295275</xdr:colOff>
      <xdr:row>4</xdr:row>
      <xdr:rowOff>164476</xdr:rowOff>
    </xdr:from>
    <xdr:to>
      <xdr:col>1</xdr:col>
      <xdr:colOff>1658710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BEF2290C-946E-4F08-93C1-B117E2DA6C98}"/>
            </a:ext>
          </a:extLst>
        </xdr:cNvPr>
        <xdr:cNvSpPr/>
      </xdr:nvSpPr>
      <xdr:spPr>
        <a:xfrm>
          <a:off x="45720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295275</xdr:colOff>
      <xdr:row>5</xdr:row>
      <xdr:rowOff>246714</xdr:rowOff>
    </xdr:from>
    <xdr:to>
      <xdr:col>1</xdr:col>
      <xdr:colOff>1658709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03AFCB1B-2CCE-4A6E-8AFE-A217207D5917}"/>
            </a:ext>
          </a:extLst>
        </xdr:cNvPr>
        <xdr:cNvSpPr/>
      </xdr:nvSpPr>
      <xdr:spPr>
        <a:xfrm>
          <a:off x="45720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295275</xdr:colOff>
      <xdr:row>3</xdr:row>
      <xdr:rowOff>82238</xdr:rowOff>
    </xdr:from>
    <xdr:to>
      <xdr:col>1</xdr:col>
      <xdr:colOff>1653269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904059FC-7696-4283-B720-F164E781FAF1}"/>
            </a:ext>
          </a:extLst>
        </xdr:cNvPr>
        <xdr:cNvSpPr/>
      </xdr:nvSpPr>
      <xdr:spPr>
        <a:xfrm>
          <a:off x="45720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295275</xdr:colOff>
      <xdr:row>10</xdr:row>
      <xdr:rowOff>45753</xdr:rowOff>
    </xdr:from>
    <xdr:to>
      <xdr:col>1</xdr:col>
      <xdr:colOff>1658710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B147E957-E5B2-4E42-853C-E8B6D761D2CC}"/>
            </a:ext>
          </a:extLst>
        </xdr:cNvPr>
        <xdr:cNvSpPr/>
      </xdr:nvSpPr>
      <xdr:spPr>
        <a:xfrm>
          <a:off x="45720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295275</xdr:colOff>
      <xdr:row>11</xdr:row>
      <xdr:rowOff>175616</xdr:rowOff>
    </xdr:from>
    <xdr:to>
      <xdr:col>1</xdr:col>
      <xdr:colOff>1658710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451067A2-283C-41A5-9F60-51D03FC66771}"/>
            </a:ext>
          </a:extLst>
        </xdr:cNvPr>
        <xdr:cNvSpPr/>
      </xdr:nvSpPr>
      <xdr:spPr>
        <a:xfrm>
          <a:off x="45720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295275</xdr:colOff>
      <xdr:row>13</xdr:row>
      <xdr:rowOff>57829</xdr:rowOff>
    </xdr:from>
    <xdr:to>
      <xdr:col>1</xdr:col>
      <xdr:colOff>1653267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0247830D-0B5E-4DA0-85F6-FB218B3859D0}"/>
            </a:ext>
          </a:extLst>
        </xdr:cNvPr>
        <xdr:cNvSpPr/>
      </xdr:nvSpPr>
      <xdr:spPr>
        <a:xfrm>
          <a:off x="45720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295275</xdr:colOff>
      <xdr:row>19</xdr:row>
      <xdr:rowOff>177231</xdr:rowOff>
    </xdr:from>
    <xdr:to>
      <xdr:col>1</xdr:col>
      <xdr:colOff>1654631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BE05B17A-2919-412D-92C1-461943904E07}"/>
            </a:ext>
          </a:extLst>
        </xdr:cNvPr>
        <xdr:cNvSpPr/>
      </xdr:nvSpPr>
      <xdr:spPr>
        <a:xfrm>
          <a:off x="45720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295275</xdr:colOff>
      <xdr:row>8</xdr:row>
      <xdr:rowOff>163540</xdr:rowOff>
    </xdr:from>
    <xdr:to>
      <xdr:col>1</xdr:col>
      <xdr:colOff>1653269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D0C8D76D-F70B-4794-8B96-62560D15C12F}"/>
            </a:ext>
          </a:extLst>
        </xdr:cNvPr>
        <xdr:cNvSpPr/>
      </xdr:nvSpPr>
      <xdr:spPr>
        <a:xfrm>
          <a:off x="45720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295275</xdr:colOff>
      <xdr:row>14</xdr:row>
      <xdr:rowOff>187692</xdr:rowOff>
    </xdr:from>
    <xdr:to>
      <xdr:col>1</xdr:col>
      <xdr:colOff>1666877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DEAB2F73-A91B-4E2F-AEA8-86964592C21F}"/>
            </a:ext>
          </a:extLst>
        </xdr:cNvPr>
        <xdr:cNvSpPr/>
      </xdr:nvSpPr>
      <xdr:spPr>
        <a:xfrm>
          <a:off x="45720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295275</xdr:colOff>
      <xdr:row>16</xdr:row>
      <xdr:rowOff>117530</xdr:rowOff>
    </xdr:from>
    <xdr:to>
      <xdr:col>1</xdr:col>
      <xdr:colOff>1658711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2F167C94-942C-46B6-A5DF-3984410D72EB}"/>
            </a:ext>
          </a:extLst>
        </xdr:cNvPr>
        <xdr:cNvSpPr/>
      </xdr:nvSpPr>
      <xdr:spPr>
        <a:xfrm>
          <a:off x="45720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295275</xdr:colOff>
      <xdr:row>23</xdr:row>
      <xdr:rowOff>36907</xdr:rowOff>
    </xdr:from>
    <xdr:to>
      <xdr:col>1</xdr:col>
      <xdr:colOff>1658710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4FBED3A8-436C-4853-8DFD-361061A63BC5}"/>
            </a:ext>
          </a:extLst>
        </xdr:cNvPr>
        <xdr:cNvSpPr/>
      </xdr:nvSpPr>
      <xdr:spPr>
        <a:xfrm>
          <a:off x="45720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295275</xdr:colOff>
      <xdr:row>18</xdr:row>
      <xdr:rowOff>47368</xdr:rowOff>
    </xdr:from>
    <xdr:to>
      <xdr:col>1</xdr:col>
      <xdr:colOff>1653270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F59855B4-C26E-41DF-ABDD-9CCFCE31AA24}"/>
            </a:ext>
          </a:extLst>
        </xdr:cNvPr>
        <xdr:cNvSpPr/>
      </xdr:nvSpPr>
      <xdr:spPr>
        <a:xfrm>
          <a:off x="45720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295275</xdr:colOff>
      <xdr:row>24</xdr:row>
      <xdr:rowOff>166770</xdr:rowOff>
    </xdr:from>
    <xdr:to>
      <xdr:col>1</xdr:col>
      <xdr:colOff>1658710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5E6DDBF5-9F70-41E2-A8AC-E0DA4EB506D0}"/>
            </a:ext>
          </a:extLst>
        </xdr:cNvPr>
        <xdr:cNvSpPr/>
      </xdr:nvSpPr>
      <xdr:spPr>
        <a:xfrm>
          <a:off x="45720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295275</xdr:colOff>
      <xdr:row>21</xdr:row>
      <xdr:rowOff>107069</xdr:rowOff>
    </xdr:from>
    <xdr:to>
      <xdr:col>1</xdr:col>
      <xdr:colOff>1658711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9E5833FF-79C7-4943-A642-F6A7CE00D7CD}"/>
            </a:ext>
          </a:extLst>
        </xdr:cNvPr>
        <xdr:cNvSpPr/>
      </xdr:nvSpPr>
      <xdr:spPr>
        <a:xfrm>
          <a:off x="45720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295275</xdr:colOff>
      <xdr:row>29</xdr:row>
      <xdr:rowOff>165835</xdr:rowOff>
    </xdr:from>
    <xdr:to>
      <xdr:col>1</xdr:col>
      <xdr:colOff>1653270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5A2B6345-CD18-479F-80B4-6B4EB6214C4C}"/>
            </a:ext>
          </a:extLst>
        </xdr:cNvPr>
        <xdr:cNvSpPr/>
      </xdr:nvSpPr>
      <xdr:spPr>
        <a:xfrm>
          <a:off x="45720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295275</xdr:colOff>
      <xdr:row>28</xdr:row>
      <xdr:rowOff>26446</xdr:rowOff>
    </xdr:from>
    <xdr:to>
      <xdr:col>1</xdr:col>
      <xdr:colOff>1653270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1A5E74FC-14F4-4C03-9CC4-A79185C6E9E1}"/>
            </a:ext>
          </a:extLst>
        </xdr:cNvPr>
        <xdr:cNvSpPr/>
      </xdr:nvSpPr>
      <xdr:spPr>
        <a:xfrm>
          <a:off x="45720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295275</xdr:colOff>
      <xdr:row>26</xdr:row>
      <xdr:rowOff>96608</xdr:rowOff>
    </xdr:from>
    <xdr:to>
      <xdr:col>1</xdr:col>
      <xdr:colOff>1658710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ED75E088-38AF-42AB-97E8-14DE9E82B5AA}"/>
            </a:ext>
          </a:extLst>
        </xdr:cNvPr>
        <xdr:cNvSpPr/>
      </xdr:nvSpPr>
      <xdr:spPr>
        <a:xfrm>
          <a:off x="45720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295275</xdr:colOff>
      <xdr:row>7</xdr:row>
      <xdr:rowOff>81302</xdr:rowOff>
    </xdr:from>
    <xdr:to>
      <xdr:col>1</xdr:col>
      <xdr:colOff>1653269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BE888F6A-4A39-4110-96BF-E744CDD020B8}"/>
            </a:ext>
          </a:extLst>
        </xdr:cNvPr>
        <xdr:cNvSpPr/>
      </xdr:nvSpPr>
      <xdr:spPr>
        <a:xfrm>
          <a:off x="45720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723900</xdr:colOff>
      <xdr:row>16</xdr:row>
      <xdr:rowOff>0</xdr:rowOff>
    </xdr:from>
    <xdr:to>
      <xdr:col>47</xdr:col>
      <xdr:colOff>95250</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4E00-000004000000}"/>
            </a:ext>
          </a:extLst>
        </xdr:cNvPr>
        <xdr:cNvSpPr/>
      </xdr:nvSpPr>
      <xdr:spPr>
        <a:xfrm>
          <a:off x="881062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723900</xdr:colOff>
      <xdr:row>17</xdr:row>
      <xdr:rowOff>135255</xdr:rowOff>
    </xdr:from>
    <xdr:to>
      <xdr:col>47</xdr:col>
      <xdr:colOff>95250</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4E00-000005000000}"/>
            </a:ext>
          </a:extLst>
        </xdr:cNvPr>
        <xdr:cNvSpPr/>
      </xdr:nvSpPr>
      <xdr:spPr>
        <a:xfrm>
          <a:off x="881062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E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304800</xdr:colOff>
      <xdr:row>2</xdr:row>
      <xdr:rowOff>0</xdr:rowOff>
    </xdr:from>
    <xdr:to>
      <xdr:col>1</xdr:col>
      <xdr:colOff>1662794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E22FCE0F-03BD-4EDE-9CFE-6E7026AC641E}"/>
            </a:ext>
          </a:extLst>
        </xdr:cNvPr>
        <xdr:cNvSpPr/>
      </xdr:nvSpPr>
      <xdr:spPr>
        <a:xfrm>
          <a:off x="4667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304800</xdr:colOff>
      <xdr:row>4</xdr:row>
      <xdr:rowOff>164476</xdr:rowOff>
    </xdr:from>
    <xdr:to>
      <xdr:col>1</xdr:col>
      <xdr:colOff>1668235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26E1B33A-076C-4961-ABF0-B61A20A8BEDB}"/>
            </a:ext>
          </a:extLst>
        </xdr:cNvPr>
        <xdr:cNvSpPr/>
      </xdr:nvSpPr>
      <xdr:spPr>
        <a:xfrm>
          <a:off x="4667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304800</xdr:colOff>
      <xdr:row>5</xdr:row>
      <xdr:rowOff>246714</xdr:rowOff>
    </xdr:from>
    <xdr:to>
      <xdr:col>1</xdr:col>
      <xdr:colOff>1668234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37F61406-BE52-44D3-A838-D8A92DE77AAC}"/>
            </a:ext>
          </a:extLst>
        </xdr:cNvPr>
        <xdr:cNvSpPr/>
      </xdr:nvSpPr>
      <xdr:spPr>
        <a:xfrm>
          <a:off x="4667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304800</xdr:colOff>
      <xdr:row>3</xdr:row>
      <xdr:rowOff>82238</xdr:rowOff>
    </xdr:from>
    <xdr:to>
      <xdr:col>1</xdr:col>
      <xdr:colOff>1662794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A288EE56-C67E-475E-8127-CB2618010CED}"/>
            </a:ext>
          </a:extLst>
        </xdr:cNvPr>
        <xdr:cNvSpPr/>
      </xdr:nvSpPr>
      <xdr:spPr>
        <a:xfrm>
          <a:off x="4667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304800</xdr:colOff>
      <xdr:row>10</xdr:row>
      <xdr:rowOff>45753</xdr:rowOff>
    </xdr:from>
    <xdr:to>
      <xdr:col>1</xdr:col>
      <xdr:colOff>1668235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5316BB78-23EA-4273-B0E8-743A9CD90765}"/>
            </a:ext>
          </a:extLst>
        </xdr:cNvPr>
        <xdr:cNvSpPr/>
      </xdr:nvSpPr>
      <xdr:spPr>
        <a:xfrm>
          <a:off x="4667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304800</xdr:colOff>
      <xdr:row>11</xdr:row>
      <xdr:rowOff>175616</xdr:rowOff>
    </xdr:from>
    <xdr:to>
      <xdr:col>1</xdr:col>
      <xdr:colOff>1668235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3C834217-6A0B-474B-B876-2A1FC8432480}"/>
            </a:ext>
          </a:extLst>
        </xdr:cNvPr>
        <xdr:cNvSpPr/>
      </xdr:nvSpPr>
      <xdr:spPr>
        <a:xfrm>
          <a:off x="4667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304800</xdr:colOff>
      <xdr:row>13</xdr:row>
      <xdr:rowOff>57829</xdr:rowOff>
    </xdr:from>
    <xdr:to>
      <xdr:col>1</xdr:col>
      <xdr:colOff>1662792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5A6F714F-7FF4-4C8B-B726-EF384B0926CF}"/>
            </a:ext>
          </a:extLst>
        </xdr:cNvPr>
        <xdr:cNvSpPr/>
      </xdr:nvSpPr>
      <xdr:spPr>
        <a:xfrm>
          <a:off x="4667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304800</xdr:colOff>
      <xdr:row>19</xdr:row>
      <xdr:rowOff>177231</xdr:rowOff>
    </xdr:from>
    <xdr:to>
      <xdr:col>1</xdr:col>
      <xdr:colOff>1664156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DE3469C5-A2F1-444D-83BC-4FF8C82FCD1D}"/>
            </a:ext>
          </a:extLst>
        </xdr:cNvPr>
        <xdr:cNvSpPr/>
      </xdr:nvSpPr>
      <xdr:spPr>
        <a:xfrm>
          <a:off x="4667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304800</xdr:colOff>
      <xdr:row>8</xdr:row>
      <xdr:rowOff>163540</xdr:rowOff>
    </xdr:from>
    <xdr:to>
      <xdr:col>1</xdr:col>
      <xdr:colOff>1662794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465C976C-7F13-4A69-85C4-070F2A48449D}"/>
            </a:ext>
          </a:extLst>
        </xdr:cNvPr>
        <xdr:cNvSpPr/>
      </xdr:nvSpPr>
      <xdr:spPr>
        <a:xfrm>
          <a:off x="4667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304800</xdr:colOff>
      <xdr:row>14</xdr:row>
      <xdr:rowOff>187692</xdr:rowOff>
    </xdr:from>
    <xdr:to>
      <xdr:col>1</xdr:col>
      <xdr:colOff>1676402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9BE9FB31-F373-4561-B22E-707B294D23D5}"/>
            </a:ext>
          </a:extLst>
        </xdr:cNvPr>
        <xdr:cNvSpPr/>
      </xdr:nvSpPr>
      <xdr:spPr>
        <a:xfrm>
          <a:off x="4667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304800</xdr:colOff>
      <xdr:row>16</xdr:row>
      <xdr:rowOff>117530</xdr:rowOff>
    </xdr:from>
    <xdr:to>
      <xdr:col>1</xdr:col>
      <xdr:colOff>1668236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396A6A6D-9979-41A7-AEE4-7A125CB27DE2}"/>
            </a:ext>
          </a:extLst>
        </xdr:cNvPr>
        <xdr:cNvSpPr/>
      </xdr:nvSpPr>
      <xdr:spPr>
        <a:xfrm>
          <a:off x="4667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304800</xdr:colOff>
      <xdr:row>23</xdr:row>
      <xdr:rowOff>36907</xdr:rowOff>
    </xdr:from>
    <xdr:to>
      <xdr:col>1</xdr:col>
      <xdr:colOff>1668235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2AA21127-46F0-4962-98C1-842065D312F6}"/>
            </a:ext>
          </a:extLst>
        </xdr:cNvPr>
        <xdr:cNvSpPr/>
      </xdr:nvSpPr>
      <xdr:spPr>
        <a:xfrm>
          <a:off x="4667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304800</xdr:colOff>
      <xdr:row>18</xdr:row>
      <xdr:rowOff>47368</xdr:rowOff>
    </xdr:from>
    <xdr:to>
      <xdr:col>1</xdr:col>
      <xdr:colOff>1662795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4160F3F3-1E07-4835-9FC9-6D596002CE0C}"/>
            </a:ext>
          </a:extLst>
        </xdr:cNvPr>
        <xdr:cNvSpPr/>
      </xdr:nvSpPr>
      <xdr:spPr>
        <a:xfrm>
          <a:off x="4667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304800</xdr:colOff>
      <xdr:row>24</xdr:row>
      <xdr:rowOff>166770</xdr:rowOff>
    </xdr:from>
    <xdr:to>
      <xdr:col>1</xdr:col>
      <xdr:colOff>1668235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5C4A38A1-B834-415B-8A15-081CAFDEEA24}"/>
            </a:ext>
          </a:extLst>
        </xdr:cNvPr>
        <xdr:cNvSpPr/>
      </xdr:nvSpPr>
      <xdr:spPr>
        <a:xfrm>
          <a:off x="4667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304800</xdr:colOff>
      <xdr:row>21</xdr:row>
      <xdr:rowOff>107069</xdr:rowOff>
    </xdr:from>
    <xdr:to>
      <xdr:col>1</xdr:col>
      <xdr:colOff>1668236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57B700A8-C5AB-45CC-95AA-7C963CAA51A2}"/>
            </a:ext>
          </a:extLst>
        </xdr:cNvPr>
        <xdr:cNvSpPr/>
      </xdr:nvSpPr>
      <xdr:spPr>
        <a:xfrm>
          <a:off x="4667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304800</xdr:colOff>
      <xdr:row>29</xdr:row>
      <xdr:rowOff>165835</xdr:rowOff>
    </xdr:from>
    <xdr:to>
      <xdr:col>1</xdr:col>
      <xdr:colOff>1662795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759E09FE-6F92-41CF-9D05-C5F7B42CA167}"/>
            </a:ext>
          </a:extLst>
        </xdr:cNvPr>
        <xdr:cNvSpPr/>
      </xdr:nvSpPr>
      <xdr:spPr>
        <a:xfrm>
          <a:off x="4667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304800</xdr:colOff>
      <xdr:row>28</xdr:row>
      <xdr:rowOff>26446</xdr:rowOff>
    </xdr:from>
    <xdr:to>
      <xdr:col>1</xdr:col>
      <xdr:colOff>1662795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22A7D638-0A96-4F88-BE2B-EED649428C3B}"/>
            </a:ext>
          </a:extLst>
        </xdr:cNvPr>
        <xdr:cNvSpPr/>
      </xdr:nvSpPr>
      <xdr:spPr>
        <a:xfrm>
          <a:off x="4667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304800</xdr:colOff>
      <xdr:row>26</xdr:row>
      <xdr:rowOff>96608</xdr:rowOff>
    </xdr:from>
    <xdr:to>
      <xdr:col>1</xdr:col>
      <xdr:colOff>1668235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CE00C5E7-1344-48B1-9934-5DCA1CE6330A}"/>
            </a:ext>
          </a:extLst>
        </xdr:cNvPr>
        <xdr:cNvSpPr/>
      </xdr:nvSpPr>
      <xdr:spPr>
        <a:xfrm>
          <a:off x="4667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304800</xdr:colOff>
      <xdr:row>7</xdr:row>
      <xdr:rowOff>81302</xdr:rowOff>
    </xdr:from>
    <xdr:to>
      <xdr:col>1</xdr:col>
      <xdr:colOff>1662794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53B6E24D-27A1-4051-82CE-C0A90543492C}"/>
            </a:ext>
          </a:extLst>
        </xdr:cNvPr>
        <xdr:cNvSpPr/>
      </xdr:nvSpPr>
      <xdr:spPr>
        <a:xfrm>
          <a:off x="4667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4F00-000007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4F00-000008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4F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352425</xdr:colOff>
      <xdr:row>2</xdr:row>
      <xdr:rowOff>0</xdr:rowOff>
    </xdr:from>
    <xdr:to>
      <xdr:col>1</xdr:col>
      <xdr:colOff>1710419</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1005747F-EB9D-475B-B475-062E7BDBDD54}"/>
            </a:ext>
          </a:extLst>
        </xdr:cNvPr>
        <xdr:cNvSpPr/>
      </xdr:nvSpPr>
      <xdr:spPr>
        <a:xfrm>
          <a:off x="514350"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352425</xdr:colOff>
      <xdr:row>4</xdr:row>
      <xdr:rowOff>164476</xdr:rowOff>
    </xdr:from>
    <xdr:to>
      <xdr:col>1</xdr:col>
      <xdr:colOff>1715860</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ECABB9F8-8E41-461B-A1E2-5E60E78B5A2B}"/>
            </a:ext>
          </a:extLst>
        </xdr:cNvPr>
        <xdr:cNvSpPr/>
      </xdr:nvSpPr>
      <xdr:spPr>
        <a:xfrm>
          <a:off x="514350"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352425</xdr:colOff>
      <xdr:row>5</xdr:row>
      <xdr:rowOff>246714</xdr:rowOff>
    </xdr:from>
    <xdr:to>
      <xdr:col>1</xdr:col>
      <xdr:colOff>1715859</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868EC42B-87BB-4E3C-95E5-35232FA1D282}"/>
            </a:ext>
          </a:extLst>
        </xdr:cNvPr>
        <xdr:cNvSpPr/>
      </xdr:nvSpPr>
      <xdr:spPr>
        <a:xfrm>
          <a:off x="514350"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352425</xdr:colOff>
      <xdr:row>3</xdr:row>
      <xdr:rowOff>82238</xdr:rowOff>
    </xdr:from>
    <xdr:to>
      <xdr:col>1</xdr:col>
      <xdr:colOff>1710419</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B82B0E6E-D020-40A8-BD9B-C2BCE0A01CBE}"/>
            </a:ext>
          </a:extLst>
        </xdr:cNvPr>
        <xdr:cNvSpPr/>
      </xdr:nvSpPr>
      <xdr:spPr>
        <a:xfrm>
          <a:off x="514350"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352425</xdr:colOff>
      <xdr:row>10</xdr:row>
      <xdr:rowOff>45753</xdr:rowOff>
    </xdr:from>
    <xdr:to>
      <xdr:col>1</xdr:col>
      <xdr:colOff>1715860</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69415D99-DE07-46A7-9E01-B9402524A09F}"/>
            </a:ext>
          </a:extLst>
        </xdr:cNvPr>
        <xdr:cNvSpPr/>
      </xdr:nvSpPr>
      <xdr:spPr>
        <a:xfrm>
          <a:off x="514350"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352425</xdr:colOff>
      <xdr:row>11</xdr:row>
      <xdr:rowOff>175616</xdr:rowOff>
    </xdr:from>
    <xdr:to>
      <xdr:col>1</xdr:col>
      <xdr:colOff>1715860</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72730D60-333B-44CB-B787-B4F7D721D7C5}"/>
            </a:ext>
          </a:extLst>
        </xdr:cNvPr>
        <xdr:cNvSpPr/>
      </xdr:nvSpPr>
      <xdr:spPr>
        <a:xfrm>
          <a:off x="514350"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352425</xdr:colOff>
      <xdr:row>13</xdr:row>
      <xdr:rowOff>57829</xdr:rowOff>
    </xdr:from>
    <xdr:to>
      <xdr:col>1</xdr:col>
      <xdr:colOff>1710417</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48D6919F-CDCC-41B0-A008-22421E64E9A7}"/>
            </a:ext>
          </a:extLst>
        </xdr:cNvPr>
        <xdr:cNvSpPr/>
      </xdr:nvSpPr>
      <xdr:spPr>
        <a:xfrm>
          <a:off x="514350"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352425</xdr:colOff>
      <xdr:row>19</xdr:row>
      <xdr:rowOff>177231</xdr:rowOff>
    </xdr:from>
    <xdr:to>
      <xdr:col>1</xdr:col>
      <xdr:colOff>1711781</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45FB3280-E834-4791-B93C-A2378C5FA75C}"/>
            </a:ext>
          </a:extLst>
        </xdr:cNvPr>
        <xdr:cNvSpPr/>
      </xdr:nvSpPr>
      <xdr:spPr>
        <a:xfrm>
          <a:off x="514350"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352425</xdr:colOff>
      <xdr:row>8</xdr:row>
      <xdr:rowOff>163540</xdr:rowOff>
    </xdr:from>
    <xdr:to>
      <xdr:col>1</xdr:col>
      <xdr:colOff>1710419</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03CC796A-5461-493B-ACE6-E88C98A9F09C}"/>
            </a:ext>
          </a:extLst>
        </xdr:cNvPr>
        <xdr:cNvSpPr/>
      </xdr:nvSpPr>
      <xdr:spPr>
        <a:xfrm>
          <a:off x="514350"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352425</xdr:colOff>
      <xdr:row>14</xdr:row>
      <xdr:rowOff>187692</xdr:rowOff>
    </xdr:from>
    <xdr:to>
      <xdr:col>1</xdr:col>
      <xdr:colOff>1724027</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5C12BD1D-59F0-4D6E-9765-47DC316B3F07}"/>
            </a:ext>
          </a:extLst>
        </xdr:cNvPr>
        <xdr:cNvSpPr/>
      </xdr:nvSpPr>
      <xdr:spPr>
        <a:xfrm>
          <a:off x="514350"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352425</xdr:colOff>
      <xdr:row>16</xdr:row>
      <xdr:rowOff>117530</xdr:rowOff>
    </xdr:from>
    <xdr:to>
      <xdr:col>1</xdr:col>
      <xdr:colOff>1715861</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8E795BB5-262E-46A6-9E31-CA826FCF866A}"/>
            </a:ext>
          </a:extLst>
        </xdr:cNvPr>
        <xdr:cNvSpPr/>
      </xdr:nvSpPr>
      <xdr:spPr>
        <a:xfrm>
          <a:off x="514350"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352425</xdr:colOff>
      <xdr:row>23</xdr:row>
      <xdr:rowOff>36907</xdr:rowOff>
    </xdr:from>
    <xdr:to>
      <xdr:col>1</xdr:col>
      <xdr:colOff>1715860</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F3E4679E-462C-441D-8377-3036B716BD23}"/>
            </a:ext>
          </a:extLst>
        </xdr:cNvPr>
        <xdr:cNvSpPr/>
      </xdr:nvSpPr>
      <xdr:spPr>
        <a:xfrm>
          <a:off x="514350"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352425</xdr:colOff>
      <xdr:row>18</xdr:row>
      <xdr:rowOff>47368</xdr:rowOff>
    </xdr:from>
    <xdr:to>
      <xdr:col>1</xdr:col>
      <xdr:colOff>1710420</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C6D7B9EB-D62F-4C95-9999-6994B4B48A55}"/>
            </a:ext>
          </a:extLst>
        </xdr:cNvPr>
        <xdr:cNvSpPr/>
      </xdr:nvSpPr>
      <xdr:spPr>
        <a:xfrm>
          <a:off x="514350"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352425</xdr:colOff>
      <xdr:row>24</xdr:row>
      <xdr:rowOff>166770</xdr:rowOff>
    </xdr:from>
    <xdr:to>
      <xdr:col>1</xdr:col>
      <xdr:colOff>1715860</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4E817464-D929-4D9D-B406-F518BB3CF3DF}"/>
            </a:ext>
          </a:extLst>
        </xdr:cNvPr>
        <xdr:cNvSpPr/>
      </xdr:nvSpPr>
      <xdr:spPr>
        <a:xfrm>
          <a:off x="514350"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352425</xdr:colOff>
      <xdr:row>21</xdr:row>
      <xdr:rowOff>107069</xdr:rowOff>
    </xdr:from>
    <xdr:to>
      <xdr:col>1</xdr:col>
      <xdr:colOff>1715861</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6C01B6E6-378D-42DE-93DB-B1D47D0F1D3F}"/>
            </a:ext>
          </a:extLst>
        </xdr:cNvPr>
        <xdr:cNvSpPr/>
      </xdr:nvSpPr>
      <xdr:spPr>
        <a:xfrm>
          <a:off x="514350"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352425</xdr:colOff>
      <xdr:row>29</xdr:row>
      <xdr:rowOff>165835</xdr:rowOff>
    </xdr:from>
    <xdr:to>
      <xdr:col>1</xdr:col>
      <xdr:colOff>1710420</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77E1C1A9-C01F-4FDD-A420-FF0C125FC2E1}"/>
            </a:ext>
          </a:extLst>
        </xdr:cNvPr>
        <xdr:cNvSpPr/>
      </xdr:nvSpPr>
      <xdr:spPr>
        <a:xfrm>
          <a:off x="514350"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352425</xdr:colOff>
      <xdr:row>28</xdr:row>
      <xdr:rowOff>26446</xdr:rowOff>
    </xdr:from>
    <xdr:to>
      <xdr:col>1</xdr:col>
      <xdr:colOff>1710420</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5533CE95-2687-4324-83CA-6FF2C46FA840}"/>
            </a:ext>
          </a:extLst>
        </xdr:cNvPr>
        <xdr:cNvSpPr/>
      </xdr:nvSpPr>
      <xdr:spPr>
        <a:xfrm>
          <a:off x="514350"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352425</xdr:colOff>
      <xdr:row>26</xdr:row>
      <xdr:rowOff>96608</xdr:rowOff>
    </xdr:from>
    <xdr:to>
      <xdr:col>1</xdr:col>
      <xdr:colOff>1715860</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0594C226-139A-4B67-8AFB-3555A7C4946D}"/>
            </a:ext>
          </a:extLst>
        </xdr:cNvPr>
        <xdr:cNvSpPr/>
      </xdr:nvSpPr>
      <xdr:spPr>
        <a:xfrm>
          <a:off x="514350"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352425</xdr:colOff>
      <xdr:row>7</xdr:row>
      <xdr:rowOff>81302</xdr:rowOff>
    </xdr:from>
    <xdr:to>
      <xdr:col>1</xdr:col>
      <xdr:colOff>1710419</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2E751175-4257-4194-B796-8B2B9EA52848}"/>
            </a:ext>
          </a:extLst>
        </xdr:cNvPr>
        <xdr:cNvSpPr/>
      </xdr:nvSpPr>
      <xdr:spPr>
        <a:xfrm>
          <a:off x="514350"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733425</xdr:colOff>
      <xdr:row>16</xdr:row>
      <xdr:rowOff>0</xdr:rowOff>
    </xdr:from>
    <xdr:to>
      <xdr:col>47</xdr:col>
      <xdr:colOff>104775</xdr:colOff>
      <xdr:row>17</xdr:row>
      <xdr:rowOff>74295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5000-000004000000}"/>
            </a:ext>
          </a:extLst>
        </xdr:cNvPr>
        <xdr:cNvSpPr/>
      </xdr:nvSpPr>
      <xdr:spPr>
        <a:xfrm>
          <a:off x="8820150"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733425</xdr:colOff>
      <xdr:row>17</xdr:row>
      <xdr:rowOff>135255</xdr:rowOff>
    </xdr:from>
    <xdr:to>
      <xdr:col>47</xdr:col>
      <xdr:colOff>104775</xdr:colOff>
      <xdr:row>19</xdr:row>
      <xdr:rowOff>9525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5000-000005000000}"/>
            </a:ext>
          </a:extLst>
        </xdr:cNvPr>
        <xdr:cNvSpPr/>
      </xdr:nvSpPr>
      <xdr:spPr>
        <a:xfrm>
          <a:off x="8820150"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3" name="TextBox 2">
          <a:extLst>
            <a:ext uri="{FF2B5EF4-FFF2-40B4-BE49-F238E27FC236}">
              <a16:creationId xmlns:a16="http://schemas.microsoft.com/office/drawing/2014/main" id="{00000000-0008-0000-5000-000003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285750</xdr:colOff>
      <xdr:row>2</xdr:row>
      <xdr:rowOff>0</xdr:rowOff>
    </xdr:from>
    <xdr:to>
      <xdr:col>1</xdr:col>
      <xdr:colOff>1643744</xdr:colOff>
      <xdr:row>2</xdr:row>
      <xdr:rowOff>228600</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4C016B82-2C9C-4573-AFC7-35043D3B081D}"/>
            </a:ext>
          </a:extLst>
        </xdr:cNvPr>
        <xdr:cNvSpPr/>
      </xdr:nvSpPr>
      <xdr:spPr>
        <a:xfrm>
          <a:off x="44767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285750</xdr:colOff>
      <xdr:row>4</xdr:row>
      <xdr:rowOff>164476</xdr:rowOff>
    </xdr:from>
    <xdr:to>
      <xdr:col>1</xdr:col>
      <xdr:colOff>1649185</xdr:colOff>
      <xdr:row>5</xdr:row>
      <xdr:rowOff>145426</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4A3F0B64-2157-482C-80E5-E6013A9FD1DA}"/>
            </a:ext>
          </a:extLst>
        </xdr:cNvPr>
        <xdr:cNvSpPr/>
      </xdr:nvSpPr>
      <xdr:spPr>
        <a:xfrm>
          <a:off x="44767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285750</xdr:colOff>
      <xdr:row>5</xdr:row>
      <xdr:rowOff>246714</xdr:rowOff>
    </xdr:from>
    <xdr:to>
      <xdr:col>1</xdr:col>
      <xdr:colOff>1649184</xdr:colOff>
      <xdr:row>6</xdr:row>
      <xdr:rowOff>227664</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8683CD37-4A2D-4C2B-B814-9557FC593B57}"/>
            </a:ext>
          </a:extLst>
        </xdr:cNvPr>
        <xdr:cNvSpPr/>
      </xdr:nvSpPr>
      <xdr:spPr>
        <a:xfrm>
          <a:off x="44767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285750</xdr:colOff>
      <xdr:row>3</xdr:row>
      <xdr:rowOff>82238</xdr:rowOff>
    </xdr:from>
    <xdr:to>
      <xdr:col>1</xdr:col>
      <xdr:colOff>1643744</xdr:colOff>
      <xdr:row>4</xdr:row>
      <xdr:rowOff>63188</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1BEF811E-4C2C-488F-A1CE-E1A94643F4AB}"/>
            </a:ext>
          </a:extLst>
        </xdr:cNvPr>
        <xdr:cNvSpPr/>
      </xdr:nvSpPr>
      <xdr:spPr>
        <a:xfrm>
          <a:off x="44767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285750</xdr:colOff>
      <xdr:row>10</xdr:row>
      <xdr:rowOff>45753</xdr:rowOff>
    </xdr:from>
    <xdr:to>
      <xdr:col>1</xdr:col>
      <xdr:colOff>1649185</xdr:colOff>
      <xdr:row>11</xdr:row>
      <xdr:rowOff>74328</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633D604B-B880-47AD-81AB-C3356CB719D4}"/>
            </a:ext>
          </a:extLst>
        </xdr:cNvPr>
        <xdr:cNvSpPr/>
      </xdr:nvSpPr>
      <xdr:spPr>
        <a:xfrm>
          <a:off x="44767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285750</xdr:colOff>
      <xdr:row>11</xdr:row>
      <xdr:rowOff>175616</xdr:rowOff>
    </xdr:from>
    <xdr:to>
      <xdr:col>1</xdr:col>
      <xdr:colOff>1649185</xdr:colOff>
      <xdr:row>12</xdr:row>
      <xdr:rowOff>156566</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97031B4-3206-45FB-8566-D63311E794B0}"/>
            </a:ext>
          </a:extLst>
        </xdr:cNvPr>
        <xdr:cNvSpPr/>
      </xdr:nvSpPr>
      <xdr:spPr>
        <a:xfrm>
          <a:off x="44767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285750</xdr:colOff>
      <xdr:row>13</xdr:row>
      <xdr:rowOff>57829</xdr:rowOff>
    </xdr:from>
    <xdr:to>
      <xdr:col>1</xdr:col>
      <xdr:colOff>1643742</xdr:colOff>
      <xdr:row>14</xdr:row>
      <xdr:rowOff>86404</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DF0C28CB-4C12-4599-BEEE-5EE162B7FB46}"/>
            </a:ext>
          </a:extLst>
        </xdr:cNvPr>
        <xdr:cNvSpPr/>
      </xdr:nvSpPr>
      <xdr:spPr>
        <a:xfrm>
          <a:off x="44767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285750</xdr:colOff>
      <xdr:row>19</xdr:row>
      <xdr:rowOff>177231</xdr:rowOff>
    </xdr:from>
    <xdr:to>
      <xdr:col>1</xdr:col>
      <xdr:colOff>1645106</xdr:colOff>
      <xdr:row>21</xdr:row>
      <xdr:rowOff>5781</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9A03FBCD-E079-48C7-8398-D61505A20A8B}"/>
            </a:ext>
          </a:extLst>
        </xdr:cNvPr>
        <xdr:cNvSpPr/>
      </xdr:nvSpPr>
      <xdr:spPr>
        <a:xfrm>
          <a:off x="44767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285750</xdr:colOff>
      <xdr:row>8</xdr:row>
      <xdr:rowOff>163540</xdr:rowOff>
    </xdr:from>
    <xdr:to>
      <xdr:col>1</xdr:col>
      <xdr:colOff>1643744</xdr:colOff>
      <xdr:row>9</xdr:row>
      <xdr:rowOff>192115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0DD987BC-91C2-4773-B0B5-3AFC70B5936E}"/>
            </a:ext>
          </a:extLst>
        </xdr:cNvPr>
        <xdr:cNvSpPr/>
      </xdr:nvSpPr>
      <xdr:spPr>
        <a:xfrm>
          <a:off x="44767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285750</xdr:colOff>
      <xdr:row>14</xdr:row>
      <xdr:rowOff>187692</xdr:rowOff>
    </xdr:from>
    <xdr:to>
      <xdr:col>1</xdr:col>
      <xdr:colOff>1657352</xdr:colOff>
      <xdr:row>16</xdr:row>
      <xdr:rowOff>16242</xdr:rowOff>
    </xdr:to>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23C560BD-063C-43EF-AC5F-B212E32B2EF9}"/>
            </a:ext>
          </a:extLst>
        </xdr:cNvPr>
        <xdr:cNvSpPr/>
      </xdr:nvSpPr>
      <xdr:spPr>
        <a:xfrm>
          <a:off x="44767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285750</xdr:colOff>
      <xdr:row>16</xdr:row>
      <xdr:rowOff>117530</xdr:rowOff>
    </xdr:from>
    <xdr:to>
      <xdr:col>1</xdr:col>
      <xdr:colOff>1649186</xdr:colOff>
      <xdr:row>17</xdr:row>
      <xdr:rowOff>146105</xdr:rowOff>
    </xdr:to>
    <xdr:sp macro="" textlink="">
      <xdr:nvSpPr>
        <xdr:cNvPr id="17" name="Rectangle: Rounded Corners 16">
          <a:hlinkClick xmlns:r="http://schemas.openxmlformats.org/officeDocument/2006/relationships" r:id="rId14"/>
          <a:extLst>
            <a:ext uri="{FF2B5EF4-FFF2-40B4-BE49-F238E27FC236}">
              <a16:creationId xmlns:a16="http://schemas.microsoft.com/office/drawing/2014/main" id="{FC364CA0-ECD1-4524-92CF-F8042E50FCB9}"/>
            </a:ext>
          </a:extLst>
        </xdr:cNvPr>
        <xdr:cNvSpPr/>
      </xdr:nvSpPr>
      <xdr:spPr>
        <a:xfrm>
          <a:off x="44767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285750</xdr:colOff>
      <xdr:row>23</xdr:row>
      <xdr:rowOff>36907</xdr:rowOff>
    </xdr:from>
    <xdr:to>
      <xdr:col>1</xdr:col>
      <xdr:colOff>1649185</xdr:colOff>
      <xdr:row>24</xdr:row>
      <xdr:rowOff>65482</xdr:rowOff>
    </xdr:to>
    <xdr:sp macro="" textlink="">
      <xdr:nvSpPr>
        <xdr:cNvPr id="18" name="Rectangle: Rounded Corners 17">
          <a:hlinkClick xmlns:r="http://schemas.openxmlformats.org/officeDocument/2006/relationships" r:id="rId15"/>
          <a:extLst>
            <a:ext uri="{FF2B5EF4-FFF2-40B4-BE49-F238E27FC236}">
              <a16:creationId xmlns:a16="http://schemas.microsoft.com/office/drawing/2014/main" id="{C7F5C29C-E268-4CB3-B421-33539C36FA0D}"/>
            </a:ext>
          </a:extLst>
        </xdr:cNvPr>
        <xdr:cNvSpPr/>
      </xdr:nvSpPr>
      <xdr:spPr>
        <a:xfrm>
          <a:off x="44767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285750</xdr:colOff>
      <xdr:row>18</xdr:row>
      <xdr:rowOff>47368</xdr:rowOff>
    </xdr:from>
    <xdr:to>
      <xdr:col>1</xdr:col>
      <xdr:colOff>1643745</xdr:colOff>
      <xdr:row>19</xdr:row>
      <xdr:rowOff>75943</xdr:rowOff>
    </xdr:to>
    <xdr:sp macro="" textlink="">
      <xdr:nvSpPr>
        <xdr:cNvPr id="19" name="Rectangle: Rounded Corners 18">
          <a:hlinkClick xmlns:r="http://schemas.openxmlformats.org/officeDocument/2006/relationships" r:id="rId16"/>
          <a:extLst>
            <a:ext uri="{FF2B5EF4-FFF2-40B4-BE49-F238E27FC236}">
              <a16:creationId xmlns:a16="http://schemas.microsoft.com/office/drawing/2014/main" id="{5F06DC4E-7E37-4029-8FDD-AF9892497A3F}"/>
            </a:ext>
          </a:extLst>
        </xdr:cNvPr>
        <xdr:cNvSpPr/>
      </xdr:nvSpPr>
      <xdr:spPr>
        <a:xfrm>
          <a:off x="44767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285750</xdr:colOff>
      <xdr:row>24</xdr:row>
      <xdr:rowOff>166770</xdr:rowOff>
    </xdr:from>
    <xdr:to>
      <xdr:col>1</xdr:col>
      <xdr:colOff>1649185</xdr:colOff>
      <xdr:row>25</xdr:row>
      <xdr:rowOff>195345</xdr:rowOff>
    </xdr:to>
    <xdr:sp macro="" textlink="">
      <xdr:nvSpPr>
        <xdr:cNvPr id="20" name="Rectangle: Rounded Corners 19">
          <a:hlinkClick xmlns:r="http://schemas.openxmlformats.org/officeDocument/2006/relationships" r:id="rId17"/>
          <a:extLst>
            <a:ext uri="{FF2B5EF4-FFF2-40B4-BE49-F238E27FC236}">
              <a16:creationId xmlns:a16="http://schemas.microsoft.com/office/drawing/2014/main" id="{13C23C9B-5A67-4D4B-AAC7-B3A7A4A2A2DA}"/>
            </a:ext>
          </a:extLst>
        </xdr:cNvPr>
        <xdr:cNvSpPr/>
      </xdr:nvSpPr>
      <xdr:spPr>
        <a:xfrm>
          <a:off x="44767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285750</xdr:colOff>
      <xdr:row>21</xdr:row>
      <xdr:rowOff>107069</xdr:rowOff>
    </xdr:from>
    <xdr:to>
      <xdr:col>1</xdr:col>
      <xdr:colOff>1649186</xdr:colOff>
      <xdr:row>22</xdr:row>
      <xdr:rowOff>135644</xdr:rowOff>
    </xdr:to>
    <xdr:sp macro="" textlink="">
      <xdr:nvSpPr>
        <xdr:cNvPr id="21" name="Rectangle: Rounded Corners 20">
          <a:hlinkClick xmlns:r="http://schemas.openxmlformats.org/officeDocument/2006/relationships" r:id="rId18"/>
          <a:extLst>
            <a:ext uri="{FF2B5EF4-FFF2-40B4-BE49-F238E27FC236}">
              <a16:creationId xmlns:a16="http://schemas.microsoft.com/office/drawing/2014/main" id="{56FB04C1-4DB5-4513-B1D3-04B4452EEEA2}"/>
            </a:ext>
          </a:extLst>
        </xdr:cNvPr>
        <xdr:cNvSpPr/>
      </xdr:nvSpPr>
      <xdr:spPr>
        <a:xfrm>
          <a:off x="44767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285750</xdr:colOff>
      <xdr:row>29</xdr:row>
      <xdr:rowOff>165835</xdr:rowOff>
    </xdr:from>
    <xdr:to>
      <xdr:col>1</xdr:col>
      <xdr:colOff>1643745</xdr:colOff>
      <xdr:row>30</xdr:row>
      <xdr:rowOff>194410</xdr:rowOff>
    </xdr:to>
    <xdr:sp macro="" textlink="">
      <xdr:nvSpPr>
        <xdr:cNvPr id="22" name="Rectangle: Rounded Corners 21">
          <a:hlinkClick xmlns:r="http://schemas.openxmlformats.org/officeDocument/2006/relationships" r:id="rId19"/>
          <a:extLst>
            <a:ext uri="{FF2B5EF4-FFF2-40B4-BE49-F238E27FC236}">
              <a16:creationId xmlns:a16="http://schemas.microsoft.com/office/drawing/2014/main" id="{F4CCEB26-DCA7-45A0-A7C7-85D7048E3A28}"/>
            </a:ext>
          </a:extLst>
        </xdr:cNvPr>
        <xdr:cNvSpPr/>
      </xdr:nvSpPr>
      <xdr:spPr>
        <a:xfrm>
          <a:off x="44767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285750</xdr:colOff>
      <xdr:row>28</xdr:row>
      <xdr:rowOff>26446</xdr:rowOff>
    </xdr:from>
    <xdr:to>
      <xdr:col>1</xdr:col>
      <xdr:colOff>1643745</xdr:colOff>
      <xdr:row>29</xdr:row>
      <xdr:rowOff>55021</xdr:rowOff>
    </xdr:to>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643CD529-C341-4A0C-930E-2835D02478BF}"/>
            </a:ext>
          </a:extLst>
        </xdr:cNvPr>
        <xdr:cNvSpPr/>
      </xdr:nvSpPr>
      <xdr:spPr>
        <a:xfrm>
          <a:off x="44767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285750</xdr:colOff>
      <xdr:row>26</xdr:row>
      <xdr:rowOff>96608</xdr:rowOff>
    </xdr:from>
    <xdr:to>
      <xdr:col>1</xdr:col>
      <xdr:colOff>1649185</xdr:colOff>
      <xdr:row>27</xdr:row>
      <xdr:rowOff>125183</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0F970BD6-88B2-4F9A-B528-73B868D59654}"/>
            </a:ext>
          </a:extLst>
        </xdr:cNvPr>
        <xdr:cNvSpPr/>
      </xdr:nvSpPr>
      <xdr:spPr>
        <a:xfrm>
          <a:off x="44767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285750</xdr:colOff>
      <xdr:row>7</xdr:row>
      <xdr:rowOff>81302</xdr:rowOff>
    </xdr:from>
    <xdr:to>
      <xdr:col>1</xdr:col>
      <xdr:colOff>1643744</xdr:colOff>
      <xdr:row>8</xdr:row>
      <xdr:rowOff>62252</xdr:rowOff>
    </xdr:to>
    <xdr:sp macro="" textlink="">
      <xdr:nvSpPr>
        <xdr:cNvPr id="25" name="Rectangle: Rounded Corners 24">
          <a:hlinkClick xmlns:r="http://schemas.openxmlformats.org/officeDocument/2006/relationships" r:id="rId22"/>
          <a:extLst>
            <a:ext uri="{FF2B5EF4-FFF2-40B4-BE49-F238E27FC236}">
              <a16:creationId xmlns:a16="http://schemas.microsoft.com/office/drawing/2014/main" id="{A92302D0-89DD-4E18-A309-11D899FB4AEE}"/>
            </a:ext>
          </a:extLst>
        </xdr:cNvPr>
        <xdr:cNvSpPr/>
      </xdr:nvSpPr>
      <xdr:spPr>
        <a:xfrm>
          <a:off x="44767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742950</xdr:colOff>
      <xdr:row>16</xdr:row>
      <xdr:rowOff>0</xdr:rowOff>
    </xdr:from>
    <xdr:to>
      <xdr:col>47</xdr:col>
      <xdr:colOff>114300</xdr:colOff>
      <xdr:row>17</xdr:row>
      <xdr:rowOff>74295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5100-000007000000}"/>
            </a:ext>
          </a:extLst>
        </xdr:cNvPr>
        <xdr:cNvSpPr/>
      </xdr:nvSpPr>
      <xdr:spPr>
        <a:xfrm>
          <a:off x="882967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742950</xdr:colOff>
      <xdr:row>17</xdr:row>
      <xdr:rowOff>135255</xdr:rowOff>
    </xdr:from>
    <xdr:to>
      <xdr:col>47</xdr:col>
      <xdr:colOff>114300</xdr:colOff>
      <xdr:row>19</xdr:row>
      <xdr:rowOff>9525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5100-000008000000}"/>
            </a:ext>
          </a:extLst>
        </xdr:cNvPr>
        <xdr:cNvSpPr/>
      </xdr:nvSpPr>
      <xdr:spPr>
        <a:xfrm>
          <a:off x="882967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38</xdr:row>
      <xdr:rowOff>0</xdr:rowOff>
    </xdr:from>
    <xdr:to>
      <xdr:col>41</xdr:col>
      <xdr:colOff>167640</xdr:colOff>
      <xdr:row>44</xdr:row>
      <xdr:rowOff>0</xdr:rowOff>
    </xdr:to>
    <xdr:sp macro="" textlink="" fLocksText="0">
      <xdr:nvSpPr>
        <xdr:cNvPr id="4" name="TextBox 3">
          <a:extLst>
            <a:ext uri="{FF2B5EF4-FFF2-40B4-BE49-F238E27FC236}">
              <a16:creationId xmlns:a16="http://schemas.microsoft.com/office/drawing/2014/main" id="{00000000-0008-0000-5100-000004000000}"/>
            </a:ext>
          </a:extLst>
        </xdr:cNvPr>
        <xdr:cNvSpPr txBox="1"/>
      </xdr:nvSpPr>
      <xdr:spPr>
        <a:xfrm>
          <a:off x="5876925" y="8248650"/>
          <a:ext cx="342519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1</xdr:col>
      <xdr:colOff>266700</xdr:colOff>
      <xdr:row>2</xdr:row>
      <xdr:rowOff>0</xdr:rowOff>
    </xdr:from>
    <xdr:to>
      <xdr:col>1</xdr:col>
      <xdr:colOff>1624694</xdr:colOff>
      <xdr:row>2</xdr:row>
      <xdr:rowOff>228600</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6B9E4D5D-F500-4E73-A975-8E1D9E7C8AA3}"/>
            </a:ext>
          </a:extLst>
        </xdr:cNvPr>
        <xdr:cNvSpPr/>
      </xdr:nvSpPr>
      <xdr:spPr>
        <a:xfrm>
          <a:off x="4286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266700</xdr:colOff>
      <xdr:row>4</xdr:row>
      <xdr:rowOff>164476</xdr:rowOff>
    </xdr:from>
    <xdr:to>
      <xdr:col>1</xdr:col>
      <xdr:colOff>1630135</xdr:colOff>
      <xdr:row>5</xdr:row>
      <xdr:rowOff>145426</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BE09F4B2-C17C-416B-982A-FD13293CD24D}"/>
            </a:ext>
          </a:extLst>
        </xdr:cNvPr>
        <xdr:cNvSpPr/>
      </xdr:nvSpPr>
      <xdr:spPr>
        <a:xfrm>
          <a:off x="4286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266700</xdr:colOff>
      <xdr:row>5</xdr:row>
      <xdr:rowOff>246714</xdr:rowOff>
    </xdr:from>
    <xdr:to>
      <xdr:col>1</xdr:col>
      <xdr:colOff>1630134</xdr:colOff>
      <xdr:row>6</xdr:row>
      <xdr:rowOff>227664</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BDED1483-CCB6-4E14-8F63-6F10173C1F45}"/>
            </a:ext>
          </a:extLst>
        </xdr:cNvPr>
        <xdr:cNvSpPr/>
      </xdr:nvSpPr>
      <xdr:spPr>
        <a:xfrm>
          <a:off x="4286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266700</xdr:colOff>
      <xdr:row>3</xdr:row>
      <xdr:rowOff>82238</xdr:rowOff>
    </xdr:from>
    <xdr:to>
      <xdr:col>1</xdr:col>
      <xdr:colOff>1624694</xdr:colOff>
      <xdr:row>4</xdr:row>
      <xdr:rowOff>63188</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369170CA-395B-4D2E-A000-E9912DE96768}"/>
            </a:ext>
          </a:extLst>
        </xdr:cNvPr>
        <xdr:cNvSpPr/>
      </xdr:nvSpPr>
      <xdr:spPr>
        <a:xfrm>
          <a:off x="4286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266700</xdr:colOff>
      <xdr:row>10</xdr:row>
      <xdr:rowOff>45753</xdr:rowOff>
    </xdr:from>
    <xdr:to>
      <xdr:col>1</xdr:col>
      <xdr:colOff>1630135</xdr:colOff>
      <xdr:row>11</xdr:row>
      <xdr:rowOff>74328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86190C84-6094-460B-9790-69B839598B40}"/>
            </a:ext>
          </a:extLst>
        </xdr:cNvPr>
        <xdr:cNvSpPr/>
      </xdr:nvSpPr>
      <xdr:spPr>
        <a:xfrm>
          <a:off x="4286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266700</xdr:colOff>
      <xdr:row>11</xdr:row>
      <xdr:rowOff>175616</xdr:rowOff>
    </xdr:from>
    <xdr:to>
      <xdr:col>1</xdr:col>
      <xdr:colOff>1630135</xdr:colOff>
      <xdr:row>12</xdr:row>
      <xdr:rowOff>156566</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C66AC468-48FD-46A7-A8F1-C504DC98383C}"/>
            </a:ext>
          </a:extLst>
        </xdr:cNvPr>
        <xdr:cNvSpPr/>
      </xdr:nvSpPr>
      <xdr:spPr>
        <a:xfrm>
          <a:off x="4286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266700</xdr:colOff>
      <xdr:row>13</xdr:row>
      <xdr:rowOff>57829</xdr:rowOff>
    </xdr:from>
    <xdr:to>
      <xdr:col>1</xdr:col>
      <xdr:colOff>1624692</xdr:colOff>
      <xdr:row>14</xdr:row>
      <xdr:rowOff>86404</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8587A7BF-D053-4B86-8082-D7AD062E3AA1}"/>
            </a:ext>
          </a:extLst>
        </xdr:cNvPr>
        <xdr:cNvSpPr/>
      </xdr:nvSpPr>
      <xdr:spPr>
        <a:xfrm>
          <a:off x="4286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266700</xdr:colOff>
      <xdr:row>19</xdr:row>
      <xdr:rowOff>177231</xdr:rowOff>
    </xdr:from>
    <xdr:to>
      <xdr:col>1</xdr:col>
      <xdr:colOff>1626056</xdr:colOff>
      <xdr:row>21</xdr:row>
      <xdr:rowOff>5781</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0792BA2F-D447-458A-B1E4-F6E3C75DA08E}"/>
            </a:ext>
          </a:extLst>
        </xdr:cNvPr>
        <xdr:cNvSpPr/>
      </xdr:nvSpPr>
      <xdr:spPr>
        <a:xfrm>
          <a:off x="4286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266700</xdr:colOff>
      <xdr:row>8</xdr:row>
      <xdr:rowOff>163540</xdr:rowOff>
    </xdr:from>
    <xdr:to>
      <xdr:col>1</xdr:col>
      <xdr:colOff>1624694</xdr:colOff>
      <xdr:row>9</xdr:row>
      <xdr:rowOff>192115</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3540559F-A32B-43EA-BB70-529BCAD0000E}"/>
            </a:ext>
          </a:extLst>
        </xdr:cNvPr>
        <xdr:cNvSpPr/>
      </xdr:nvSpPr>
      <xdr:spPr>
        <a:xfrm>
          <a:off x="4286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266700</xdr:colOff>
      <xdr:row>14</xdr:row>
      <xdr:rowOff>187692</xdr:rowOff>
    </xdr:from>
    <xdr:to>
      <xdr:col>1</xdr:col>
      <xdr:colOff>1638302</xdr:colOff>
      <xdr:row>16</xdr:row>
      <xdr:rowOff>16242</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478909CE-2A4A-4A9E-B195-8E8D37290EBA}"/>
            </a:ext>
          </a:extLst>
        </xdr:cNvPr>
        <xdr:cNvSpPr/>
      </xdr:nvSpPr>
      <xdr:spPr>
        <a:xfrm>
          <a:off x="4286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266700</xdr:colOff>
      <xdr:row>16</xdr:row>
      <xdr:rowOff>117530</xdr:rowOff>
    </xdr:from>
    <xdr:to>
      <xdr:col>1</xdr:col>
      <xdr:colOff>1630136</xdr:colOff>
      <xdr:row>17</xdr:row>
      <xdr:rowOff>146105</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F5285F1B-06D3-4969-B664-D382D3AE7DBB}"/>
            </a:ext>
          </a:extLst>
        </xdr:cNvPr>
        <xdr:cNvSpPr/>
      </xdr:nvSpPr>
      <xdr:spPr>
        <a:xfrm>
          <a:off x="4286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266700</xdr:colOff>
      <xdr:row>23</xdr:row>
      <xdr:rowOff>36907</xdr:rowOff>
    </xdr:from>
    <xdr:to>
      <xdr:col>1</xdr:col>
      <xdr:colOff>1630135</xdr:colOff>
      <xdr:row>24</xdr:row>
      <xdr:rowOff>65482</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30C18EA5-0499-46F4-851E-C21B1D72F036}"/>
            </a:ext>
          </a:extLst>
        </xdr:cNvPr>
        <xdr:cNvSpPr/>
      </xdr:nvSpPr>
      <xdr:spPr>
        <a:xfrm>
          <a:off x="4286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266700</xdr:colOff>
      <xdr:row>18</xdr:row>
      <xdr:rowOff>47368</xdr:rowOff>
    </xdr:from>
    <xdr:to>
      <xdr:col>1</xdr:col>
      <xdr:colOff>1624695</xdr:colOff>
      <xdr:row>19</xdr:row>
      <xdr:rowOff>75943</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DE8FCF5A-E20A-48F6-A0B2-A348EFDC6CEF}"/>
            </a:ext>
          </a:extLst>
        </xdr:cNvPr>
        <xdr:cNvSpPr/>
      </xdr:nvSpPr>
      <xdr:spPr>
        <a:xfrm>
          <a:off x="4286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266700</xdr:colOff>
      <xdr:row>24</xdr:row>
      <xdr:rowOff>166770</xdr:rowOff>
    </xdr:from>
    <xdr:to>
      <xdr:col>1</xdr:col>
      <xdr:colOff>1630135</xdr:colOff>
      <xdr:row>25</xdr:row>
      <xdr:rowOff>195345</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C0CEF438-0782-40DE-A1D9-2C4E04668713}"/>
            </a:ext>
          </a:extLst>
        </xdr:cNvPr>
        <xdr:cNvSpPr/>
      </xdr:nvSpPr>
      <xdr:spPr>
        <a:xfrm>
          <a:off x="4286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266700</xdr:colOff>
      <xdr:row>21</xdr:row>
      <xdr:rowOff>107069</xdr:rowOff>
    </xdr:from>
    <xdr:to>
      <xdr:col>1</xdr:col>
      <xdr:colOff>1630136</xdr:colOff>
      <xdr:row>22</xdr:row>
      <xdr:rowOff>135644</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8B95FE25-0AC1-4E16-8251-E55E56D86214}"/>
            </a:ext>
          </a:extLst>
        </xdr:cNvPr>
        <xdr:cNvSpPr/>
      </xdr:nvSpPr>
      <xdr:spPr>
        <a:xfrm>
          <a:off x="4286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266700</xdr:colOff>
      <xdr:row>29</xdr:row>
      <xdr:rowOff>165835</xdr:rowOff>
    </xdr:from>
    <xdr:to>
      <xdr:col>1</xdr:col>
      <xdr:colOff>1624695</xdr:colOff>
      <xdr:row>30</xdr:row>
      <xdr:rowOff>194410</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7CFB00DD-1905-4C7D-828B-A1FD36608349}"/>
            </a:ext>
          </a:extLst>
        </xdr:cNvPr>
        <xdr:cNvSpPr/>
      </xdr:nvSpPr>
      <xdr:spPr>
        <a:xfrm>
          <a:off x="4286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266700</xdr:colOff>
      <xdr:row>28</xdr:row>
      <xdr:rowOff>26446</xdr:rowOff>
    </xdr:from>
    <xdr:to>
      <xdr:col>1</xdr:col>
      <xdr:colOff>1624695</xdr:colOff>
      <xdr:row>29</xdr:row>
      <xdr:rowOff>55021</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9F78E1EC-0D74-43C5-A834-A971142ABF12}"/>
            </a:ext>
          </a:extLst>
        </xdr:cNvPr>
        <xdr:cNvSpPr/>
      </xdr:nvSpPr>
      <xdr:spPr>
        <a:xfrm>
          <a:off x="4286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266700</xdr:colOff>
      <xdr:row>26</xdr:row>
      <xdr:rowOff>96608</xdr:rowOff>
    </xdr:from>
    <xdr:to>
      <xdr:col>1</xdr:col>
      <xdr:colOff>1630135</xdr:colOff>
      <xdr:row>27</xdr:row>
      <xdr:rowOff>125183</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CA84C478-105B-41EF-BFA3-137B51339E4B}"/>
            </a:ext>
          </a:extLst>
        </xdr:cNvPr>
        <xdr:cNvSpPr/>
      </xdr:nvSpPr>
      <xdr:spPr>
        <a:xfrm>
          <a:off x="4286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266700</xdr:colOff>
      <xdr:row>7</xdr:row>
      <xdr:rowOff>81302</xdr:rowOff>
    </xdr:from>
    <xdr:to>
      <xdr:col>1</xdr:col>
      <xdr:colOff>1624694</xdr:colOff>
      <xdr:row>8</xdr:row>
      <xdr:rowOff>62252</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205DE3C4-A195-4EAB-9461-D5349F87E5F2}"/>
            </a:ext>
          </a:extLst>
        </xdr:cNvPr>
        <xdr:cNvSpPr/>
      </xdr:nvSpPr>
      <xdr:spPr>
        <a:xfrm>
          <a:off x="4286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60</xdr:col>
      <xdr:colOff>95250</xdr:colOff>
      <xdr:row>2</xdr:row>
      <xdr:rowOff>28575</xdr:rowOff>
    </xdr:from>
    <xdr:to>
      <xdr:col>68</xdr:col>
      <xdr:colOff>95250</xdr:colOff>
      <xdr:row>3</xdr:row>
      <xdr:rowOff>93345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6953250" y="419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60</xdr:col>
      <xdr:colOff>95250</xdr:colOff>
      <xdr:row>4</xdr:row>
      <xdr:rowOff>34290</xdr:rowOff>
    </xdr:from>
    <xdr:to>
      <xdr:col>68</xdr:col>
      <xdr:colOff>95250</xdr:colOff>
      <xdr:row>5</xdr:row>
      <xdr:rowOff>120015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6953250" y="824865"/>
          <a:ext cx="914400" cy="27622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61</xdr:col>
      <xdr:colOff>0</xdr:colOff>
      <xdr:row>9</xdr:row>
      <xdr:rowOff>0</xdr:rowOff>
    </xdr:from>
    <xdr:to>
      <xdr:col>96</xdr:col>
      <xdr:colOff>0</xdr:colOff>
      <xdr:row>28</xdr:row>
      <xdr:rowOff>102870</xdr:rowOff>
    </xdr:to>
    <xdr:sp macro="" textlink="" fLocksText="0">
      <xdr:nvSpPr>
        <xdr:cNvPr id="11" name="TextBox 10">
          <a:extLst>
            <a:ext uri="{FF2B5EF4-FFF2-40B4-BE49-F238E27FC236}">
              <a16:creationId xmlns:a16="http://schemas.microsoft.com/office/drawing/2014/main" id="{00000000-0008-0000-0700-00000B000000}"/>
            </a:ext>
          </a:extLst>
        </xdr:cNvPr>
        <xdr:cNvSpPr txBox="1"/>
      </xdr:nvSpPr>
      <xdr:spPr>
        <a:xfrm>
          <a:off x="6972300" y="1743075"/>
          <a:ext cx="4000500" cy="3760470"/>
        </a:xfrm>
        <a:prstGeom prst="rect">
          <a:avLst/>
        </a:prstGeom>
        <a:solidFill>
          <a:schemeClr val="accent1">
            <a:lumMod val="20000"/>
            <a:lumOff val="8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314325</xdr:colOff>
      <xdr:row>2</xdr:row>
      <xdr:rowOff>57150</xdr:rowOff>
    </xdr:from>
    <xdr:to>
      <xdr:col>2</xdr:col>
      <xdr:colOff>1672319</xdr:colOff>
      <xdr:row>3</xdr:row>
      <xdr:rowOff>76200</xdr:rowOff>
    </xdr:to>
    <xdr:sp macro="" textlink="">
      <xdr:nvSpPr>
        <xdr:cNvPr id="86" name="Rectangle: Rounded Corners 85">
          <a:hlinkClick xmlns:r="http://schemas.openxmlformats.org/officeDocument/2006/relationships" r:id="rId3"/>
          <a:extLst>
            <a:ext uri="{FF2B5EF4-FFF2-40B4-BE49-F238E27FC236}">
              <a16:creationId xmlns:a16="http://schemas.microsoft.com/office/drawing/2014/main" id="{D70C6DE4-3A53-46F3-9FE5-F8FE4B0CBED6}"/>
            </a:ext>
          </a:extLst>
        </xdr:cNvPr>
        <xdr:cNvSpPr/>
      </xdr:nvSpPr>
      <xdr:spPr>
        <a:xfrm>
          <a:off x="552450" y="4476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2</xdr:col>
      <xdr:colOff>314325</xdr:colOff>
      <xdr:row>5</xdr:row>
      <xdr:rowOff>78751</xdr:rowOff>
    </xdr:from>
    <xdr:to>
      <xdr:col>2</xdr:col>
      <xdr:colOff>1677760</xdr:colOff>
      <xdr:row>6</xdr:row>
      <xdr:rowOff>116851</xdr:rowOff>
    </xdr:to>
    <xdr:sp macro="" textlink="">
      <xdr:nvSpPr>
        <xdr:cNvPr id="87" name="Rectangle: Rounded Corners 86">
          <a:hlinkClick xmlns:r="http://schemas.openxmlformats.org/officeDocument/2006/relationships" r:id="rId4"/>
          <a:extLst>
            <a:ext uri="{FF2B5EF4-FFF2-40B4-BE49-F238E27FC236}">
              <a16:creationId xmlns:a16="http://schemas.microsoft.com/office/drawing/2014/main" id="{A15A57D1-42DF-43A6-A6A9-F9C19F0E93E7}"/>
            </a:ext>
          </a:extLst>
        </xdr:cNvPr>
        <xdr:cNvSpPr/>
      </xdr:nvSpPr>
      <xdr:spPr>
        <a:xfrm>
          <a:off x="552450" y="11074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2</xdr:col>
      <xdr:colOff>314325</xdr:colOff>
      <xdr:row>7</xdr:row>
      <xdr:rowOff>27639</xdr:rowOff>
    </xdr:from>
    <xdr:to>
      <xdr:col>2</xdr:col>
      <xdr:colOff>1677759</xdr:colOff>
      <xdr:row>8</xdr:row>
      <xdr:rowOff>65739</xdr:rowOff>
    </xdr:to>
    <xdr:sp macro="" textlink="">
      <xdr:nvSpPr>
        <xdr:cNvPr id="88" name="Rectangle: Rounded Corners 87">
          <a:hlinkClick xmlns:r="http://schemas.openxmlformats.org/officeDocument/2006/relationships" r:id="rId5"/>
          <a:extLst>
            <a:ext uri="{FF2B5EF4-FFF2-40B4-BE49-F238E27FC236}">
              <a16:creationId xmlns:a16="http://schemas.microsoft.com/office/drawing/2014/main" id="{0A0EBE4E-E344-42B8-8F3B-6B152F719777}"/>
            </a:ext>
          </a:extLst>
        </xdr:cNvPr>
        <xdr:cNvSpPr/>
      </xdr:nvSpPr>
      <xdr:spPr>
        <a:xfrm>
          <a:off x="552450" y="14373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2</xdr:col>
      <xdr:colOff>314325</xdr:colOff>
      <xdr:row>3</xdr:row>
      <xdr:rowOff>177488</xdr:rowOff>
    </xdr:from>
    <xdr:to>
      <xdr:col>2</xdr:col>
      <xdr:colOff>1672319</xdr:colOff>
      <xdr:row>4</xdr:row>
      <xdr:rowOff>167963</xdr:rowOff>
    </xdr:to>
    <xdr:sp macro="" textlink="">
      <xdr:nvSpPr>
        <xdr:cNvPr id="89" name="Rectangle: Rounded Corners 88">
          <a:hlinkClick xmlns:r="http://schemas.openxmlformats.org/officeDocument/2006/relationships" r:id="rId6"/>
          <a:extLst>
            <a:ext uri="{FF2B5EF4-FFF2-40B4-BE49-F238E27FC236}">
              <a16:creationId xmlns:a16="http://schemas.microsoft.com/office/drawing/2014/main" id="{8936154C-A627-4003-84F3-CA9B455026A2}"/>
            </a:ext>
          </a:extLst>
        </xdr:cNvPr>
        <xdr:cNvSpPr/>
      </xdr:nvSpPr>
      <xdr:spPr>
        <a:xfrm>
          <a:off x="552450" y="7775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2</xdr:col>
      <xdr:colOff>314325</xdr:colOff>
      <xdr:row>12</xdr:row>
      <xdr:rowOff>55278</xdr:rowOff>
    </xdr:from>
    <xdr:to>
      <xdr:col>2</xdr:col>
      <xdr:colOff>1677760</xdr:colOff>
      <xdr:row>13</xdr:row>
      <xdr:rowOff>83853</xdr:rowOff>
    </xdr:to>
    <xdr:sp macro="" textlink="">
      <xdr:nvSpPr>
        <xdr:cNvPr id="90" name="Rectangle: Rounded Corners 89">
          <a:hlinkClick xmlns:r="http://schemas.openxmlformats.org/officeDocument/2006/relationships" r:id="rId7"/>
          <a:extLst>
            <a:ext uri="{FF2B5EF4-FFF2-40B4-BE49-F238E27FC236}">
              <a16:creationId xmlns:a16="http://schemas.microsoft.com/office/drawing/2014/main" id="{62CE6222-0FF1-4B6A-8BD7-856CABB2B6FE}"/>
            </a:ext>
          </a:extLst>
        </xdr:cNvPr>
        <xdr:cNvSpPr/>
      </xdr:nvSpPr>
      <xdr:spPr>
        <a:xfrm>
          <a:off x="552450" y="24270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2</xdr:col>
      <xdr:colOff>314325</xdr:colOff>
      <xdr:row>13</xdr:row>
      <xdr:rowOff>185141</xdr:rowOff>
    </xdr:from>
    <xdr:to>
      <xdr:col>2</xdr:col>
      <xdr:colOff>1677760</xdr:colOff>
      <xdr:row>14</xdr:row>
      <xdr:rowOff>213716</xdr:rowOff>
    </xdr:to>
    <xdr:sp macro="" textlink="">
      <xdr:nvSpPr>
        <xdr:cNvPr id="91" name="Rectangle: Rounded Corners 90">
          <a:hlinkClick xmlns:r="http://schemas.openxmlformats.org/officeDocument/2006/relationships" r:id="rId8"/>
          <a:extLst>
            <a:ext uri="{FF2B5EF4-FFF2-40B4-BE49-F238E27FC236}">
              <a16:creationId xmlns:a16="http://schemas.microsoft.com/office/drawing/2014/main" id="{FEB5B648-877C-4A2B-903B-0B4D9353ABED}"/>
            </a:ext>
          </a:extLst>
        </xdr:cNvPr>
        <xdr:cNvSpPr/>
      </xdr:nvSpPr>
      <xdr:spPr>
        <a:xfrm>
          <a:off x="552450" y="27568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2</xdr:col>
      <xdr:colOff>314325</xdr:colOff>
      <xdr:row>15</xdr:row>
      <xdr:rowOff>76879</xdr:rowOff>
    </xdr:from>
    <xdr:to>
      <xdr:col>2</xdr:col>
      <xdr:colOff>1672317</xdr:colOff>
      <xdr:row>16</xdr:row>
      <xdr:rowOff>114979</xdr:rowOff>
    </xdr:to>
    <xdr:sp macro="" textlink="">
      <xdr:nvSpPr>
        <xdr:cNvPr id="92" name="Rectangle: Rounded Corners 91">
          <a:hlinkClick xmlns:r="http://schemas.openxmlformats.org/officeDocument/2006/relationships" r:id="rId9"/>
          <a:extLst>
            <a:ext uri="{FF2B5EF4-FFF2-40B4-BE49-F238E27FC236}">
              <a16:creationId xmlns:a16="http://schemas.microsoft.com/office/drawing/2014/main" id="{EDA16060-C369-4995-9D90-1E0EC814F526}"/>
            </a:ext>
          </a:extLst>
        </xdr:cNvPr>
        <xdr:cNvSpPr/>
      </xdr:nvSpPr>
      <xdr:spPr>
        <a:xfrm>
          <a:off x="552450" y="30867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2</xdr:col>
      <xdr:colOff>314325</xdr:colOff>
      <xdr:row>22</xdr:row>
      <xdr:rowOff>62931</xdr:rowOff>
    </xdr:from>
    <xdr:to>
      <xdr:col>2</xdr:col>
      <xdr:colOff>1673681</xdr:colOff>
      <xdr:row>23</xdr:row>
      <xdr:rowOff>101031</xdr:rowOff>
    </xdr:to>
    <xdr:sp macro="" textlink="">
      <xdr:nvSpPr>
        <xdr:cNvPr id="93" name="Rectangle: Rounded Corners 92">
          <a:hlinkClick xmlns:r="http://schemas.openxmlformats.org/officeDocument/2006/relationships" r:id="rId10"/>
          <a:extLst>
            <a:ext uri="{FF2B5EF4-FFF2-40B4-BE49-F238E27FC236}">
              <a16:creationId xmlns:a16="http://schemas.microsoft.com/office/drawing/2014/main" id="{EDEA9FF7-71E6-4D6B-BFE8-FBF4F873D4D3}"/>
            </a:ext>
          </a:extLst>
        </xdr:cNvPr>
        <xdr:cNvSpPr/>
      </xdr:nvSpPr>
      <xdr:spPr>
        <a:xfrm>
          <a:off x="552450" y="44063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2</xdr:col>
      <xdr:colOff>314325</xdr:colOff>
      <xdr:row>10</xdr:row>
      <xdr:rowOff>106390</xdr:rowOff>
    </xdr:from>
    <xdr:to>
      <xdr:col>2</xdr:col>
      <xdr:colOff>1672319</xdr:colOff>
      <xdr:row>11</xdr:row>
      <xdr:rowOff>144490</xdr:rowOff>
    </xdr:to>
    <xdr:sp macro="" textlink="">
      <xdr:nvSpPr>
        <xdr:cNvPr id="94" name="Rectangle: Rounded Corners 93">
          <a:hlinkClick xmlns:r="http://schemas.openxmlformats.org/officeDocument/2006/relationships" r:id="rId11"/>
          <a:extLst>
            <a:ext uri="{FF2B5EF4-FFF2-40B4-BE49-F238E27FC236}">
              <a16:creationId xmlns:a16="http://schemas.microsoft.com/office/drawing/2014/main" id="{FD292970-F808-4235-9EC0-7BD27624BFF8}"/>
            </a:ext>
          </a:extLst>
        </xdr:cNvPr>
        <xdr:cNvSpPr/>
      </xdr:nvSpPr>
      <xdr:spPr>
        <a:xfrm>
          <a:off x="552450" y="20971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2</xdr:col>
      <xdr:colOff>314325</xdr:colOff>
      <xdr:row>17</xdr:row>
      <xdr:rowOff>25767</xdr:rowOff>
    </xdr:from>
    <xdr:to>
      <xdr:col>2</xdr:col>
      <xdr:colOff>1685927</xdr:colOff>
      <xdr:row>18</xdr:row>
      <xdr:rowOff>63867</xdr:rowOff>
    </xdr:to>
    <xdr:sp macro="" textlink="">
      <xdr:nvSpPr>
        <xdr:cNvPr id="95" name="Rectangle: Rounded Corners 94">
          <a:hlinkClick xmlns:r="http://schemas.openxmlformats.org/officeDocument/2006/relationships" r:id="rId12"/>
          <a:extLst>
            <a:ext uri="{FF2B5EF4-FFF2-40B4-BE49-F238E27FC236}">
              <a16:creationId xmlns:a16="http://schemas.microsoft.com/office/drawing/2014/main" id="{6D906530-7F5F-4895-A3C8-D6E1B3A98B44}"/>
            </a:ext>
          </a:extLst>
        </xdr:cNvPr>
        <xdr:cNvSpPr/>
      </xdr:nvSpPr>
      <xdr:spPr>
        <a:xfrm>
          <a:off x="552450" y="34166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2</xdr:col>
      <xdr:colOff>314325</xdr:colOff>
      <xdr:row>18</xdr:row>
      <xdr:rowOff>165155</xdr:rowOff>
    </xdr:from>
    <xdr:to>
      <xdr:col>2</xdr:col>
      <xdr:colOff>1677761</xdr:colOff>
      <xdr:row>20</xdr:row>
      <xdr:rowOff>12755</xdr:rowOff>
    </xdr:to>
    <xdr:sp macro="" textlink="">
      <xdr:nvSpPr>
        <xdr:cNvPr id="96" name="Rectangle: Rounded Corners 95">
          <a:hlinkClick xmlns:r="http://schemas.openxmlformats.org/officeDocument/2006/relationships" r:id="rId13"/>
          <a:extLst>
            <a:ext uri="{FF2B5EF4-FFF2-40B4-BE49-F238E27FC236}">
              <a16:creationId xmlns:a16="http://schemas.microsoft.com/office/drawing/2014/main" id="{61B9B826-6A73-49BB-99A7-ABD01EBCA123}"/>
            </a:ext>
          </a:extLst>
        </xdr:cNvPr>
        <xdr:cNvSpPr/>
      </xdr:nvSpPr>
      <xdr:spPr>
        <a:xfrm>
          <a:off x="552450" y="37465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2</xdr:col>
      <xdr:colOff>314325</xdr:colOff>
      <xdr:row>25</xdr:row>
      <xdr:rowOff>132157</xdr:rowOff>
    </xdr:from>
    <xdr:to>
      <xdr:col>2</xdr:col>
      <xdr:colOff>1677760</xdr:colOff>
      <xdr:row>26</xdr:row>
      <xdr:rowOff>122632</xdr:rowOff>
    </xdr:to>
    <xdr:sp macro="" textlink="">
      <xdr:nvSpPr>
        <xdr:cNvPr id="97" name="Rectangle: Rounded Corners 96">
          <a:hlinkClick xmlns:r="http://schemas.openxmlformats.org/officeDocument/2006/relationships" r:id="rId14"/>
          <a:extLst>
            <a:ext uri="{FF2B5EF4-FFF2-40B4-BE49-F238E27FC236}">
              <a16:creationId xmlns:a16="http://schemas.microsoft.com/office/drawing/2014/main" id="{0F4F763A-C20B-4405-9C17-CE01DF444493}"/>
            </a:ext>
          </a:extLst>
        </xdr:cNvPr>
        <xdr:cNvSpPr/>
      </xdr:nvSpPr>
      <xdr:spPr>
        <a:xfrm>
          <a:off x="552450" y="50661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2</xdr:col>
      <xdr:colOff>314325</xdr:colOff>
      <xdr:row>20</xdr:row>
      <xdr:rowOff>114043</xdr:rowOff>
    </xdr:from>
    <xdr:to>
      <xdr:col>2</xdr:col>
      <xdr:colOff>1672320</xdr:colOff>
      <xdr:row>21</xdr:row>
      <xdr:rowOff>152143</xdr:rowOff>
    </xdr:to>
    <xdr:sp macro="" textlink="">
      <xdr:nvSpPr>
        <xdr:cNvPr id="98" name="Rectangle: Rounded Corners 97">
          <a:hlinkClick xmlns:r="http://schemas.openxmlformats.org/officeDocument/2006/relationships" r:id="rId15"/>
          <a:extLst>
            <a:ext uri="{FF2B5EF4-FFF2-40B4-BE49-F238E27FC236}">
              <a16:creationId xmlns:a16="http://schemas.microsoft.com/office/drawing/2014/main" id="{D32E84A3-7BC8-4004-8986-499B1B9ABA6B}"/>
            </a:ext>
          </a:extLst>
        </xdr:cNvPr>
        <xdr:cNvSpPr/>
      </xdr:nvSpPr>
      <xdr:spPr>
        <a:xfrm>
          <a:off x="552450" y="40764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2</xdr:col>
      <xdr:colOff>314325</xdr:colOff>
      <xdr:row>27</xdr:row>
      <xdr:rowOff>33420</xdr:rowOff>
    </xdr:from>
    <xdr:to>
      <xdr:col>2</xdr:col>
      <xdr:colOff>1677760</xdr:colOff>
      <xdr:row>28</xdr:row>
      <xdr:rowOff>71520</xdr:rowOff>
    </xdr:to>
    <xdr:sp macro="" textlink="">
      <xdr:nvSpPr>
        <xdr:cNvPr id="99" name="Rectangle: Rounded Corners 98">
          <a:hlinkClick xmlns:r="http://schemas.openxmlformats.org/officeDocument/2006/relationships" r:id="rId16"/>
          <a:extLst>
            <a:ext uri="{FF2B5EF4-FFF2-40B4-BE49-F238E27FC236}">
              <a16:creationId xmlns:a16="http://schemas.microsoft.com/office/drawing/2014/main" id="{0D7E5A2C-D6A2-48DA-B346-8B8EF12B1F7C}"/>
            </a:ext>
          </a:extLst>
        </xdr:cNvPr>
        <xdr:cNvSpPr/>
      </xdr:nvSpPr>
      <xdr:spPr>
        <a:xfrm>
          <a:off x="552450" y="53959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2</xdr:col>
      <xdr:colOff>314325</xdr:colOff>
      <xdr:row>24</xdr:row>
      <xdr:rowOff>2294</xdr:rowOff>
    </xdr:from>
    <xdr:to>
      <xdr:col>2</xdr:col>
      <xdr:colOff>1677761</xdr:colOff>
      <xdr:row>25</xdr:row>
      <xdr:rowOff>30869</xdr:rowOff>
    </xdr:to>
    <xdr:sp macro="" textlink="">
      <xdr:nvSpPr>
        <xdr:cNvPr id="100" name="Rectangle: Rounded Corners 99">
          <a:hlinkClick xmlns:r="http://schemas.openxmlformats.org/officeDocument/2006/relationships" r:id="rId17"/>
          <a:extLst>
            <a:ext uri="{FF2B5EF4-FFF2-40B4-BE49-F238E27FC236}">
              <a16:creationId xmlns:a16="http://schemas.microsoft.com/office/drawing/2014/main" id="{596FB394-EBD6-4197-80B9-982FB1406708}"/>
            </a:ext>
          </a:extLst>
        </xdr:cNvPr>
        <xdr:cNvSpPr/>
      </xdr:nvSpPr>
      <xdr:spPr>
        <a:xfrm>
          <a:off x="552450" y="47362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2</xdr:col>
      <xdr:colOff>314325</xdr:colOff>
      <xdr:row>32</xdr:row>
      <xdr:rowOff>70585</xdr:rowOff>
    </xdr:from>
    <xdr:to>
      <xdr:col>2</xdr:col>
      <xdr:colOff>1672320</xdr:colOff>
      <xdr:row>33</xdr:row>
      <xdr:rowOff>108685</xdr:rowOff>
    </xdr:to>
    <xdr:sp macro="" textlink="">
      <xdr:nvSpPr>
        <xdr:cNvPr id="101" name="Rectangle: Rounded Corners 100">
          <a:hlinkClick xmlns:r="http://schemas.openxmlformats.org/officeDocument/2006/relationships" r:id="rId18"/>
          <a:extLst>
            <a:ext uri="{FF2B5EF4-FFF2-40B4-BE49-F238E27FC236}">
              <a16:creationId xmlns:a16="http://schemas.microsoft.com/office/drawing/2014/main" id="{9122890B-A0C4-4573-AF3C-539E5CBA3225}"/>
            </a:ext>
          </a:extLst>
        </xdr:cNvPr>
        <xdr:cNvSpPr/>
      </xdr:nvSpPr>
      <xdr:spPr>
        <a:xfrm>
          <a:off x="552450" y="63856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2</xdr:col>
      <xdr:colOff>314325</xdr:colOff>
      <xdr:row>30</xdr:row>
      <xdr:rowOff>121696</xdr:rowOff>
    </xdr:from>
    <xdr:to>
      <xdr:col>2</xdr:col>
      <xdr:colOff>1672320</xdr:colOff>
      <xdr:row>31</xdr:row>
      <xdr:rowOff>159796</xdr:rowOff>
    </xdr:to>
    <xdr:sp macro="" textlink="">
      <xdr:nvSpPr>
        <xdr:cNvPr id="102" name="Rectangle: Rounded Corners 101">
          <a:hlinkClick xmlns:r="http://schemas.openxmlformats.org/officeDocument/2006/relationships" r:id="rId19"/>
          <a:extLst>
            <a:ext uri="{FF2B5EF4-FFF2-40B4-BE49-F238E27FC236}">
              <a16:creationId xmlns:a16="http://schemas.microsoft.com/office/drawing/2014/main" id="{4A90D94F-1F96-4588-AC1B-CFDF22231F9A}"/>
            </a:ext>
          </a:extLst>
        </xdr:cNvPr>
        <xdr:cNvSpPr/>
      </xdr:nvSpPr>
      <xdr:spPr>
        <a:xfrm>
          <a:off x="552450" y="60557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2</xdr:col>
      <xdr:colOff>314325</xdr:colOff>
      <xdr:row>28</xdr:row>
      <xdr:rowOff>172808</xdr:rowOff>
    </xdr:from>
    <xdr:to>
      <xdr:col>2</xdr:col>
      <xdr:colOff>1677760</xdr:colOff>
      <xdr:row>30</xdr:row>
      <xdr:rowOff>20408</xdr:rowOff>
    </xdr:to>
    <xdr:sp macro="" textlink="">
      <xdr:nvSpPr>
        <xdr:cNvPr id="103" name="Rectangle: Rounded Corners 102">
          <a:hlinkClick xmlns:r="http://schemas.openxmlformats.org/officeDocument/2006/relationships" r:id="rId20"/>
          <a:extLst>
            <a:ext uri="{FF2B5EF4-FFF2-40B4-BE49-F238E27FC236}">
              <a16:creationId xmlns:a16="http://schemas.microsoft.com/office/drawing/2014/main" id="{6058F4CE-3A24-4E63-89B6-98ACB3B77626}"/>
            </a:ext>
          </a:extLst>
        </xdr:cNvPr>
        <xdr:cNvSpPr/>
      </xdr:nvSpPr>
      <xdr:spPr>
        <a:xfrm>
          <a:off x="552450" y="57258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2</xdr:col>
      <xdr:colOff>314325</xdr:colOff>
      <xdr:row>8</xdr:row>
      <xdr:rowOff>167027</xdr:rowOff>
    </xdr:from>
    <xdr:to>
      <xdr:col>2</xdr:col>
      <xdr:colOff>1672319</xdr:colOff>
      <xdr:row>10</xdr:row>
      <xdr:rowOff>5102</xdr:rowOff>
    </xdr:to>
    <xdr:sp macro="" textlink="">
      <xdr:nvSpPr>
        <xdr:cNvPr id="104" name="Rectangle: Rounded Corners 103">
          <a:hlinkClick xmlns:r="http://schemas.openxmlformats.org/officeDocument/2006/relationships" r:id="rId21"/>
          <a:extLst>
            <a:ext uri="{FF2B5EF4-FFF2-40B4-BE49-F238E27FC236}">
              <a16:creationId xmlns:a16="http://schemas.microsoft.com/office/drawing/2014/main" id="{E0D9F829-3CA2-421C-AA85-75251274A1DD}"/>
            </a:ext>
          </a:extLst>
        </xdr:cNvPr>
        <xdr:cNvSpPr/>
      </xdr:nvSpPr>
      <xdr:spPr>
        <a:xfrm>
          <a:off x="552450" y="17672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44</xdr:col>
      <xdr:colOff>0</xdr:colOff>
      <xdr:row>13</xdr:row>
      <xdr:rowOff>0</xdr:rowOff>
    </xdr:from>
    <xdr:to>
      <xdr:col>47</xdr:col>
      <xdr:colOff>624838</xdr:colOff>
      <xdr:row>14</xdr:row>
      <xdr:rowOff>161925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8086725" y="3248025"/>
          <a:ext cx="2167888" cy="361950"/>
        </a:xfrm>
        <a:prstGeom prst="round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lumMod val="50000"/>
                </a:schemeClr>
              </a:solidFill>
            </a:rPr>
            <a:t>Equipment List</a:t>
          </a:r>
          <a:r>
            <a:rPr lang="en-US" sz="1100" b="1" baseline="0">
              <a:solidFill>
                <a:schemeClr val="accent1">
                  <a:lumMod val="50000"/>
                </a:schemeClr>
              </a:solidFill>
            </a:rPr>
            <a:t> for Max Credit</a:t>
          </a:r>
          <a:endParaRPr lang="en-US" sz="1100" b="1">
            <a:solidFill>
              <a:schemeClr val="accent1">
                <a:lumMod val="50000"/>
              </a:schemeClr>
            </a:solidFill>
          </a:endParaRPr>
        </a:p>
      </xdr:txBody>
    </xdr:sp>
    <xdr:clientData/>
  </xdr:twoCellAnchor>
  <xdr:twoCellAnchor>
    <xdr:from>
      <xdr:col>44</xdr:col>
      <xdr:colOff>723900</xdr:colOff>
      <xdr:row>16</xdr:row>
      <xdr:rowOff>0</xdr:rowOff>
    </xdr:from>
    <xdr:to>
      <xdr:col>47</xdr:col>
      <xdr:colOff>95250</xdr:colOff>
      <xdr:row>17</xdr:row>
      <xdr:rowOff>74295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5200-000007000000}"/>
            </a:ext>
          </a:extLst>
        </xdr:cNvPr>
        <xdr:cNvSpPr/>
      </xdr:nvSpPr>
      <xdr:spPr>
        <a:xfrm>
          <a:off x="8810625" y="38481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44</xdr:col>
      <xdr:colOff>723900</xdr:colOff>
      <xdr:row>17</xdr:row>
      <xdr:rowOff>135255</xdr:rowOff>
    </xdr:from>
    <xdr:to>
      <xdr:col>47</xdr:col>
      <xdr:colOff>95250</xdr:colOff>
      <xdr:row>19</xdr:row>
      <xdr:rowOff>9525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5200-000008000000}"/>
            </a:ext>
          </a:extLst>
        </xdr:cNvPr>
        <xdr:cNvSpPr/>
      </xdr:nvSpPr>
      <xdr:spPr>
        <a:xfrm>
          <a:off x="8810625" y="418338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23</xdr:col>
      <xdr:colOff>0</xdr:colOff>
      <xdr:row>37</xdr:row>
      <xdr:rowOff>190500</xdr:rowOff>
    </xdr:from>
    <xdr:to>
      <xdr:col>41</xdr:col>
      <xdr:colOff>171450</xdr:colOff>
      <xdr:row>43</xdr:row>
      <xdr:rowOff>190500</xdr:rowOff>
    </xdr:to>
    <xdr:sp macro="" textlink="" fLocksText="0">
      <xdr:nvSpPr>
        <xdr:cNvPr id="3" name="TextBox 2">
          <a:extLst>
            <a:ext uri="{FF2B5EF4-FFF2-40B4-BE49-F238E27FC236}">
              <a16:creationId xmlns:a16="http://schemas.microsoft.com/office/drawing/2014/main" id="{00000000-0008-0000-5200-000003000000}"/>
            </a:ext>
          </a:extLst>
        </xdr:cNvPr>
        <xdr:cNvSpPr txBox="1"/>
      </xdr:nvSpPr>
      <xdr:spPr>
        <a:xfrm>
          <a:off x="5876925" y="8239125"/>
          <a:ext cx="3429000" cy="1200150"/>
        </a:xfrm>
        <a:prstGeom prst="rect">
          <a:avLst/>
        </a:prstGeom>
        <a:solidFill>
          <a:schemeClr val="accent1">
            <a:lumMod val="20000"/>
            <a:lumOff val="8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304800</xdr:colOff>
      <xdr:row>2</xdr:row>
      <xdr:rowOff>0</xdr:rowOff>
    </xdr:from>
    <xdr:to>
      <xdr:col>1</xdr:col>
      <xdr:colOff>1662794</xdr:colOff>
      <xdr:row>2</xdr:row>
      <xdr:rowOff>228600</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DF0A35F8-2FE4-4D3B-AB2A-643144D95BF5}"/>
            </a:ext>
          </a:extLst>
        </xdr:cNvPr>
        <xdr:cNvSpPr/>
      </xdr:nvSpPr>
      <xdr:spPr>
        <a:xfrm>
          <a:off x="466725" y="6667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304800</xdr:colOff>
      <xdr:row>4</xdr:row>
      <xdr:rowOff>164476</xdr:rowOff>
    </xdr:from>
    <xdr:to>
      <xdr:col>1</xdr:col>
      <xdr:colOff>1668235</xdr:colOff>
      <xdr:row>5</xdr:row>
      <xdr:rowOff>145426</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F89F07FE-CFD2-4643-84B3-E9A337A9D6F9}"/>
            </a:ext>
          </a:extLst>
        </xdr:cNvPr>
        <xdr:cNvSpPr/>
      </xdr:nvSpPr>
      <xdr:spPr>
        <a:xfrm>
          <a:off x="466725" y="13265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304800</xdr:colOff>
      <xdr:row>5</xdr:row>
      <xdr:rowOff>246714</xdr:rowOff>
    </xdr:from>
    <xdr:to>
      <xdr:col>1</xdr:col>
      <xdr:colOff>1668234</xdr:colOff>
      <xdr:row>6</xdr:row>
      <xdr:rowOff>227664</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F729C57B-EBD0-43DC-B8CB-ED0CE7931965}"/>
            </a:ext>
          </a:extLst>
        </xdr:cNvPr>
        <xdr:cNvSpPr/>
      </xdr:nvSpPr>
      <xdr:spPr>
        <a:xfrm>
          <a:off x="466725" y="16564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304800</xdr:colOff>
      <xdr:row>3</xdr:row>
      <xdr:rowOff>82238</xdr:rowOff>
    </xdr:from>
    <xdr:to>
      <xdr:col>1</xdr:col>
      <xdr:colOff>1662794</xdr:colOff>
      <xdr:row>4</xdr:row>
      <xdr:rowOff>63188</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59B8EB64-6A57-40C6-A3FD-7BB89F5F2A09}"/>
            </a:ext>
          </a:extLst>
        </xdr:cNvPr>
        <xdr:cNvSpPr/>
      </xdr:nvSpPr>
      <xdr:spPr>
        <a:xfrm>
          <a:off x="466725" y="9966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304800</xdr:colOff>
      <xdr:row>10</xdr:row>
      <xdr:rowOff>45753</xdr:rowOff>
    </xdr:from>
    <xdr:to>
      <xdr:col>1</xdr:col>
      <xdr:colOff>1668235</xdr:colOff>
      <xdr:row>11</xdr:row>
      <xdr:rowOff>74328</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368BB75E-D95A-4D54-A9E1-8D027768923B}"/>
            </a:ext>
          </a:extLst>
        </xdr:cNvPr>
        <xdr:cNvSpPr/>
      </xdr:nvSpPr>
      <xdr:spPr>
        <a:xfrm>
          <a:off x="466725" y="26460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304800</xdr:colOff>
      <xdr:row>11</xdr:row>
      <xdr:rowOff>175616</xdr:rowOff>
    </xdr:from>
    <xdr:to>
      <xdr:col>1</xdr:col>
      <xdr:colOff>1668235</xdr:colOff>
      <xdr:row>12</xdr:row>
      <xdr:rowOff>156566</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3EF7001-DF27-4C48-8CF9-5F2339FF002C}"/>
            </a:ext>
          </a:extLst>
        </xdr:cNvPr>
        <xdr:cNvSpPr/>
      </xdr:nvSpPr>
      <xdr:spPr>
        <a:xfrm>
          <a:off x="466725" y="29759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304800</xdr:colOff>
      <xdr:row>13</xdr:row>
      <xdr:rowOff>57829</xdr:rowOff>
    </xdr:from>
    <xdr:to>
      <xdr:col>1</xdr:col>
      <xdr:colOff>1662792</xdr:colOff>
      <xdr:row>14</xdr:row>
      <xdr:rowOff>86404</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83AC1EFD-57BE-4595-B39B-C766A7E9613B}"/>
            </a:ext>
          </a:extLst>
        </xdr:cNvPr>
        <xdr:cNvSpPr/>
      </xdr:nvSpPr>
      <xdr:spPr>
        <a:xfrm>
          <a:off x="466725" y="33058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304800</xdr:colOff>
      <xdr:row>19</xdr:row>
      <xdr:rowOff>177231</xdr:rowOff>
    </xdr:from>
    <xdr:to>
      <xdr:col>1</xdr:col>
      <xdr:colOff>1664156</xdr:colOff>
      <xdr:row>21</xdr:row>
      <xdr:rowOff>5781</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3F9E355F-1898-4069-B58B-73B48DE0FB03}"/>
            </a:ext>
          </a:extLst>
        </xdr:cNvPr>
        <xdr:cNvSpPr/>
      </xdr:nvSpPr>
      <xdr:spPr>
        <a:xfrm>
          <a:off x="466725" y="46254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304800</xdr:colOff>
      <xdr:row>8</xdr:row>
      <xdr:rowOff>163540</xdr:rowOff>
    </xdr:from>
    <xdr:to>
      <xdr:col>1</xdr:col>
      <xdr:colOff>1662794</xdr:colOff>
      <xdr:row>9</xdr:row>
      <xdr:rowOff>192115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ACB1D7B2-272B-407D-8151-5D3496440668}"/>
            </a:ext>
          </a:extLst>
        </xdr:cNvPr>
        <xdr:cNvSpPr/>
      </xdr:nvSpPr>
      <xdr:spPr>
        <a:xfrm>
          <a:off x="466725" y="23161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304800</xdr:colOff>
      <xdr:row>14</xdr:row>
      <xdr:rowOff>187692</xdr:rowOff>
    </xdr:from>
    <xdr:to>
      <xdr:col>1</xdr:col>
      <xdr:colOff>1676402</xdr:colOff>
      <xdr:row>16</xdr:row>
      <xdr:rowOff>16242</xdr:rowOff>
    </xdr:to>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16FD7754-8A5C-4D11-A9CE-78E35B282391}"/>
            </a:ext>
          </a:extLst>
        </xdr:cNvPr>
        <xdr:cNvSpPr/>
      </xdr:nvSpPr>
      <xdr:spPr>
        <a:xfrm>
          <a:off x="466725" y="36357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304800</xdr:colOff>
      <xdr:row>16</xdr:row>
      <xdr:rowOff>117530</xdr:rowOff>
    </xdr:from>
    <xdr:to>
      <xdr:col>1</xdr:col>
      <xdr:colOff>1668236</xdr:colOff>
      <xdr:row>17</xdr:row>
      <xdr:rowOff>146105</xdr:rowOff>
    </xdr:to>
    <xdr:sp macro="" textlink="">
      <xdr:nvSpPr>
        <xdr:cNvPr id="17" name="Rectangle: Rounded Corners 16">
          <a:hlinkClick xmlns:r="http://schemas.openxmlformats.org/officeDocument/2006/relationships" r:id="rId14"/>
          <a:extLst>
            <a:ext uri="{FF2B5EF4-FFF2-40B4-BE49-F238E27FC236}">
              <a16:creationId xmlns:a16="http://schemas.microsoft.com/office/drawing/2014/main" id="{36E3D87B-F5BB-4854-8381-599D0D4FFF0B}"/>
            </a:ext>
          </a:extLst>
        </xdr:cNvPr>
        <xdr:cNvSpPr/>
      </xdr:nvSpPr>
      <xdr:spPr>
        <a:xfrm>
          <a:off x="466725" y="39656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304800</xdr:colOff>
      <xdr:row>23</xdr:row>
      <xdr:rowOff>36907</xdr:rowOff>
    </xdr:from>
    <xdr:to>
      <xdr:col>1</xdr:col>
      <xdr:colOff>1668235</xdr:colOff>
      <xdr:row>24</xdr:row>
      <xdr:rowOff>65482</xdr:rowOff>
    </xdr:to>
    <xdr:sp macro="" textlink="">
      <xdr:nvSpPr>
        <xdr:cNvPr id="18" name="Rectangle: Rounded Corners 17">
          <a:hlinkClick xmlns:r="http://schemas.openxmlformats.org/officeDocument/2006/relationships" r:id="rId15"/>
          <a:extLst>
            <a:ext uri="{FF2B5EF4-FFF2-40B4-BE49-F238E27FC236}">
              <a16:creationId xmlns:a16="http://schemas.microsoft.com/office/drawing/2014/main" id="{04FF864A-2F01-4A46-9D30-9878C0896FB5}"/>
            </a:ext>
          </a:extLst>
        </xdr:cNvPr>
        <xdr:cNvSpPr/>
      </xdr:nvSpPr>
      <xdr:spPr>
        <a:xfrm>
          <a:off x="466725" y="52851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304800</xdr:colOff>
      <xdr:row>18</xdr:row>
      <xdr:rowOff>47368</xdr:rowOff>
    </xdr:from>
    <xdr:to>
      <xdr:col>1</xdr:col>
      <xdr:colOff>1662795</xdr:colOff>
      <xdr:row>19</xdr:row>
      <xdr:rowOff>75943</xdr:rowOff>
    </xdr:to>
    <xdr:sp macro="" textlink="">
      <xdr:nvSpPr>
        <xdr:cNvPr id="19" name="Rectangle: Rounded Corners 18">
          <a:hlinkClick xmlns:r="http://schemas.openxmlformats.org/officeDocument/2006/relationships" r:id="rId16"/>
          <a:extLst>
            <a:ext uri="{FF2B5EF4-FFF2-40B4-BE49-F238E27FC236}">
              <a16:creationId xmlns:a16="http://schemas.microsoft.com/office/drawing/2014/main" id="{B197D36F-BA48-4F26-8E49-6A4D849AF0B0}"/>
            </a:ext>
          </a:extLst>
        </xdr:cNvPr>
        <xdr:cNvSpPr/>
      </xdr:nvSpPr>
      <xdr:spPr>
        <a:xfrm>
          <a:off x="466725" y="42955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304800</xdr:colOff>
      <xdr:row>24</xdr:row>
      <xdr:rowOff>166770</xdr:rowOff>
    </xdr:from>
    <xdr:to>
      <xdr:col>1</xdr:col>
      <xdr:colOff>1668235</xdr:colOff>
      <xdr:row>25</xdr:row>
      <xdr:rowOff>195345</xdr:rowOff>
    </xdr:to>
    <xdr:sp macro="" textlink="">
      <xdr:nvSpPr>
        <xdr:cNvPr id="20" name="Rectangle: Rounded Corners 19">
          <a:hlinkClick xmlns:r="http://schemas.openxmlformats.org/officeDocument/2006/relationships" r:id="rId17"/>
          <a:extLst>
            <a:ext uri="{FF2B5EF4-FFF2-40B4-BE49-F238E27FC236}">
              <a16:creationId xmlns:a16="http://schemas.microsoft.com/office/drawing/2014/main" id="{E5310C34-B6A5-4359-8339-5B127B7857AA}"/>
            </a:ext>
          </a:extLst>
        </xdr:cNvPr>
        <xdr:cNvSpPr/>
      </xdr:nvSpPr>
      <xdr:spPr>
        <a:xfrm>
          <a:off x="466725" y="56150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304800</xdr:colOff>
      <xdr:row>21</xdr:row>
      <xdr:rowOff>107069</xdr:rowOff>
    </xdr:from>
    <xdr:to>
      <xdr:col>1</xdr:col>
      <xdr:colOff>1668236</xdr:colOff>
      <xdr:row>22</xdr:row>
      <xdr:rowOff>135644</xdr:rowOff>
    </xdr:to>
    <xdr:sp macro="" textlink="">
      <xdr:nvSpPr>
        <xdr:cNvPr id="21" name="Rectangle: Rounded Corners 20">
          <a:hlinkClick xmlns:r="http://schemas.openxmlformats.org/officeDocument/2006/relationships" r:id="rId18"/>
          <a:extLst>
            <a:ext uri="{FF2B5EF4-FFF2-40B4-BE49-F238E27FC236}">
              <a16:creationId xmlns:a16="http://schemas.microsoft.com/office/drawing/2014/main" id="{8B6071B9-9AFE-4D7F-9104-E921C16161D2}"/>
            </a:ext>
          </a:extLst>
        </xdr:cNvPr>
        <xdr:cNvSpPr/>
      </xdr:nvSpPr>
      <xdr:spPr>
        <a:xfrm>
          <a:off x="466725" y="49552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304800</xdr:colOff>
      <xdr:row>29</xdr:row>
      <xdr:rowOff>165835</xdr:rowOff>
    </xdr:from>
    <xdr:to>
      <xdr:col>1</xdr:col>
      <xdr:colOff>1662795</xdr:colOff>
      <xdr:row>30</xdr:row>
      <xdr:rowOff>194410</xdr:rowOff>
    </xdr:to>
    <xdr:sp macro="" textlink="">
      <xdr:nvSpPr>
        <xdr:cNvPr id="22" name="Rectangle: Rounded Corners 21">
          <a:hlinkClick xmlns:r="http://schemas.openxmlformats.org/officeDocument/2006/relationships" r:id="rId19"/>
          <a:extLst>
            <a:ext uri="{FF2B5EF4-FFF2-40B4-BE49-F238E27FC236}">
              <a16:creationId xmlns:a16="http://schemas.microsoft.com/office/drawing/2014/main" id="{1A005179-F84B-4BFC-BF82-9A4F3BF6DA6A}"/>
            </a:ext>
          </a:extLst>
        </xdr:cNvPr>
        <xdr:cNvSpPr/>
      </xdr:nvSpPr>
      <xdr:spPr>
        <a:xfrm>
          <a:off x="466725" y="661426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304800</xdr:colOff>
      <xdr:row>28</xdr:row>
      <xdr:rowOff>26446</xdr:rowOff>
    </xdr:from>
    <xdr:to>
      <xdr:col>1</xdr:col>
      <xdr:colOff>1662795</xdr:colOff>
      <xdr:row>29</xdr:row>
      <xdr:rowOff>55021</xdr:rowOff>
    </xdr:to>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568ED7D6-9850-4E08-AB9E-4E21DD6DD393}"/>
            </a:ext>
          </a:extLst>
        </xdr:cNvPr>
        <xdr:cNvSpPr/>
      </xdr:nvSpPr>
      <xdr:spPr>
        <a:xfrm>
          <a:off x="466725" y="62748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304800</xdr:colOff>
      <xdr:row>26</xdr:row>
      <xdr:rowOff>96608</xdr:rowOff>
    </xdr:from>
    <xdr:to>
      <xdr:col>1</xdr:col>
      <xdr:colOff>1668235</xdr:colOff>
      <xdr:row>27</xdr:row>
      <xdr:rowOff>125183</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34A16870-7364-4E39-A4C0-2875D34150C9}"/>
            </a:ext>
          </a:extLst>
        </xdr:cNvPr>
        <xdr:cNvSpPr/>
      </xdr:nvSpPr>
      <xdr:spPr>
        <a:xfrm>
          <a:off x="466725" y="59449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304800</xdr:colOff>
      <xdr:row>7</xdr:row>
      <xdr:rowOff>81302</xdr:rowOff>
    </xdr:from>
    <xdr:to>
      <xdr:col>1</xdr:col>
      <xdr:colOff>1662794</xdr:colOff>
      <xdr:row>8</xdr:row>
      <xdr:rowOff>62252</xdr:rowOff>
    </xdr:to>
    <xdr:sp macro="" textlink="">
      <xdr:nvSpPr>
        <xdr:cNvPr id="25" name="Rectangle: Rounded Corners 24">
          <a:hlinkClick xmlns:r="http://schemas.openxmlformats.org/officeDocument/2006/relationships" r:id="rId22"/>
          <a:extLst>
            <a:ext uri="{FF2B5EF4-FFF2-40B4-BE49-F238E27FC236}">
              <a16:creationId xmlns:a16="http://schemas.microsoft.com/office/drawing/2014/main" id="{954143ED-0862-4343-97E1-C0E1390CB1C7}"/>
            </a:ext>
          </a:extLst>
        </xdr:cNvPr>
        <xdr:cNvSpPr/>
      </xdr:nvSpPr>
      <xdr:spPr>
        <a:xfrm>
          <a:off x="466725" y="19863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64</xdr:col>
      <xdr:colOff>72390</xdr:colOff>
      <xdr:row>7</xdr:row>
      <xdr:rowOff>45720</xdr:rowOff>
    </xdr:from>
    <xdr:to>
      <xdr:col>74</xdr:col>
      <xdr:colOff>80775</xdr:colOff>
      <xdr:row>8</xdr:row>
      <xdr:rowOff>127210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8873490" y="1464945"/>
          <a:ext cx="1151385" cy="281515"/>
        </a:xfrm>
        <a:prstGeom prst="roundRect">
          <a:avLst/>
        </a:prstGeom>
        <a:solidFill>
          <a:schemeClr val="accent2">
            <a:lumMod val="7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b"/>
        <a:lstStyle/>
        <a:p>
          <a:pPr algn="ctr"/>
          <a:r>
            <a:rPr lang="en-US" sz="1100" b="1">
              <a:solidFill>
                <a:srgbClr val="FFFF00"/>
              </a:solidFill>
            </a:rPr>
            <a:t>Training Data</a:t>
          </a:r>
        </a:p>
      </xdr:txBody>
    </xdr:sp>
    <xdr:clientData/>
  </xdr:twoCellAnchor>
  <xdr:twoCellAnchor>
    <xdr:from>
      <xdr:col>65</xdr:col>
      <xdr:colOff>108196</xdr:colOff>
      <xdr:row>2</xdr:row>
      <xdr:rowOff>103615</xdr:rowOff>
    </xdr:from>
    <xdr:to>
      <xdr:col>73</xdr:col>
      <xdr:colOff>57461</xdr:colOff>
      <xdr:row>3</xdr:row>
      <xdr:rowOff>179815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5300-000003000000}"/>
            </a:ext>
          </a:extLst>
        </xdr:cNvPr>
        <xdr:cNvSpPr/>
      </xdr:nvSpPr>
      <xdr:spPr>
        <a:xfrm>
          <a:off x="9023596" y="532240"/>
          <a:ext cx="863665" cy="276225"/>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65</xdr:col>
      <xdr:colOff>108196</xdr:colOff>
      <xdr:row>4</xdr:row>
      <xdr:rowOff>85735</xdr:rowOff>
    </xdr:from>
    <xdr:to>
      <xdr:col>73</xdr:col>
      <xdr:colOff>57461</xdr:colOff>
      <xdr:row>5</xdr:row>
      <xdr:rowOff>161935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5300-000004000000}"/>
            </a:ext>
          </a:extLst>
        </xdr:cNvPr>
        <xdr:cNvSpPr/>
      </xdr:nvSpPr>
      <xdr:spPr>
        <a:xfrm>
          <a:off x="9023596" y="914410"/>
          <a:ext cx="863665" cy="27622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64</xdr:col>
      <xdr:colOff>19049</xdr:colOff>
      <xdr:row>21</xdr:row>
      <xdr:rowOff>200024</xdr:rowOff>
    </xdr:from>
    <xdr:to>
      <xdr:col>70</xdr:col>
      <xdr:colOff>600075</xdr:colOff>
      <xdr:row>51</xdr:row>
      <xdr:rowOff>171449</xdr:rowOff>
    </xdr:to>
    <xdr:sp macro="" textlink="" fLocksText="0">
      <xdr:nvSpPr>
        <xdr:cNvPr id="2" name="TextBox 1">
          <a:extLst>
            <a:ext uri="{FF2B5EF4-FFF2-40B4-BE49-F238E27FC236}">
              <a16:creationId xmlns:a16="http://schemas.microsoft.com/office/drawing/2014/main" id="{00000000-0008-0000-5400-000002000000}"/>
            </a:ext>
          </a:extLst>
        </xdr:cNvPr>
        <xdr:cNvSpPr txBox="1"/>
      </xdr:nvSpPr>
      <xdr:spPr>
        <a:xfrm>
          <a:off x="9201149" y="4333874"/>
          <a:ext cx="4238626" cy="512445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63</xdr:col>
      <xdr:colOff>64346</xdr:colOff>
      <xdr:row>4</xdr:row>
      <xdr:rowOff>224157</xdr:rowOff>
    </xdr:from>
    <xdr:to>
      <xdr:col>66</xdr:col>
      <xdr:colOff>3810</xdr:colOff>
      <xdr:row>12</xdr:row>
      <xdr:rowOff>114300</xdr:rowOff>
    </xdr:to>
    <xdr:grpSp>
      <xdr:nvGrpSpPr>
        <xdr:cNvPr id="8" name="Group 7">
          <a:extLst>
            <a:ext uri="{FF2B5EF4-FFF2-40B4-BE49-F238E27FC236}">
              <a16:creationId xmlns:a16="http://schemas.microsoft.com/office/drawing/2014/main" id="{00000000-0008-0000-5400-000008000000}"/>
            </a:ext>
          </a:extLst>
        </xdr:cNvPr>
        <xdr:cNvGrpSpPr/>
      </xdr:nvGrpSpPr>
      <xdr:grpSpPr>
        <a:xfrm>
          <a:off x="9132146" y="1148082"/>
          <a:ext cx="1272964" cy="1747518"/>
          <a:chOff x="9440756" y="900432"/>
          <a:chExt cx="1276774" cy="1734183"/>
        </a:xfrm>
      </xdr:grpSpPr>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5400-000006000000}"/>
              </a:ext>
            </a:extLst>
          </xdr:cNvPr>
          <xdr:cNvSpPr/>
        </xdr:nvSpPr>
        <xdr:spPr>
          <a:xfrm>
            <a:off x="9440756" y="900432"/>
            <a:ext cx="1260476" cy="326063"/>
          </a:xfrm>
          <a:prstGeom prst="roundRect">
            <a:avLst/>
          </a:prstGeom>
          <a:solidFill>
            <a:schemeClr val="bg2">
              <a:lumMod val="7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b="1"/>
              <a:t>Instructions</a:t>
            </a:r>
          </a:p>
        </xdr:txBody>
      </xdr:sp>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5400-000009000000}"/>
              </a:ext>
            </a:extLst>
          </xdr:cNvPr>
          <xdr:cNvSpPr/>
        </xdr:nvSpPr>
        <xdr:spPr>
          <a:xfrm>
            <a:off x="9633585" y="1299222"/>
            <a:ext cx="914400" cy="327995"/>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00000000-0008-0000-5400-00000A000000}"/>
              </a:ext>
            </a:extLst>
          </xdr:cNvPr>
          <xdr:cNvSpPr/>
        </xdr:nvSpPr>
        <xdr:spPr>
          <a:xfrm>
            <a:off x="9633585" y="1698039"/>
            <a:ext cx="914400" cy="368041"/>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5400-000005000000}"/>
              </a:ext>
            </a:extLst>
          </xdr:cNvPr>
          <xdr:cNvSpPr/>
        </xdr:nvSpPr>
        <xdr:spPr>
          <a:xfrm>
            <a:off x="9504045" y="2138807"/>
            <a:ext cx="1213485" cy="495808"/>
          </a:xfrm>
          <a:prstGeom prst="roundRect">
            <a:avLst/>
          </a:prstGeom>
          <a:solidFill>
            <a:srgbClr val="00206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Training Worksheet</a:t>
            </a:r>
          </a:p>
        </xdr:txBody>
      </xdr:sp>
    </xdr:grpSp>
    <xdr:clientData/>
  </xdr:twoCellAnchor>
  <xdr:twoCellAnchor>
    <xdr:from>
      <xdr:col>1</xdr:col>
      <xdr:colOff>495300</xdr:colOff>
      <xdr:row>3</xdr:row>
      <xdr:rowOff>219075</xdr:rowOff>
    </xdr:from>
    <xdr:to>
      <xdr:col>2</xdr:col>
      <xdr:colOff>5444</xdr:colOff>
      <xdr:row>4</xdr:row>
      <xdr:rowOff>209550</xdr:rowOff>
    </xdr:to>
    <xdr:sp macro="" textlink="">
      <xdr:nvSpPr>
        <xdr:cNvPr id="49" name="Rectangle: Rounded Corners 48">
          <a:hlinkClick xmlns:r="http://schemas.openxmlformats.org/officeDocument/2006/relationships" r:id="rId5"/>
          <a:extLst>
            <a:ext uri="{FF2B5EF4-FFF2-40B4-BE49-F238E27FC236}">
              <a16:creationId xmlns:a16="http://schemas.microsoft.com/office/drawing/2014/main" id="{B2EF1C30-1420-4EC6-BFB1-FBBF21EC78FD}"/>
            </a:ext>
          </a:extLst>
        </xdr:cNvPr>
        <xdr:cNvSpPr/>
      </xdr:nvSpPr>
      <xdr:spPr>
        <a:xfrm>
          <a:off x="676275" y="9048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495300</xdr:colOff>
      <xdr:row>6</xdr:row>
      <xdr:rowOff>212101</xdr:rowOff>
    </xdr:from>
    <xdr:to>
      <xdr:col>2</xdr:col>
      <xdr:colOff>10885</xdr:colOff>
      <xdr:row>7</xdr:row>
      <xdr:rowOff>202576</xdr:rowOff>
    </xdr:to>
    <xdr:sp macro="" textlink="">
      <xdr:nvSpPr>
        <xdr:cNvPr id="50" name="Rectangle: Rounded Corners 49">
          <a:hlinkClick xmlns:r="http://schemas.openxmlformats.org/officeDocument/2006/relationships" r:id="rId6"/>
          <a:extLst>
            <a:ext uri="{FF2B5EF4-FFF2-40B4-BE49-F238E27FC236}">
              <a16:creationId xmlns:a16="http://schemas.microsoft.com/office/drawing/2014/main" id="{D193C812-A8D3-4FB5-B7CF-B3099F970F29}"/>
            </a:ext>
          </a:extLst>
        </xdr:cNvPr>
        <xdr:cNvSpPr/>
      </xdr:nvSpPr>
      <xdr:spPr>
        <a:xfrm>
          <a:off x="676275" y="15646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495300</xdr:colOff>
      <xdr:row>8</xdr:row>
      <xdr:rowOff>65739</xdr:rowOff>
    </xdr:from>
    <xdr:to>
      <xdr:col>2</xdr:col>
      <xdr:colOff>10884</xdr:colOff>
      <xdr:row>9</xdr:row>
      <xdr:rowOff>56214</xdr:rowOff>
    </xdr:to>
    <xdr:sp macro="" textlink="">
      <xdr:nvSpPr>
        <xdr:cNvPr id="51" name="Rectangle: Rounded Corners 50">
          <a:hlinkClick xmlns:r="http://schemas.openxmlformats.org/officeDocument/2006/relationships" r:id="rId7"/>
          <a:extLst>
            <a:ext uri="{FF2B5EF4-FFF2-40B4-BE49-F238E27FC236}">
              <a16:creationId xmlns:a16="http://schemas.microsoft.com/office/drawing/2014/main" id="{B08D6A13-1D1A-429F-8A32-6D74D8640B35}"/>
            </a:ext>
          </a:extLst>
        </xdr:cNvPr>
        <xdr:cNvSpPr/>
      </xdr:nvSpPr>
      <xdr:spPr>
        <a:xfrm>
          <a:off x="676275" y="18945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495300</xdr:colOff>
      <xdr:row>5</xdr:row>
      <xdr:rowOff>72713</xdr:rowOff>
    </xdr:from>
    <xdr:to>
      <xdr:col>2</xdr:col>
      <xdr:colOff>5444</xdr:colOff>
      <xdr:row>6</xdr:row>
      <xdr:rowOff>110813</xdr:rowOff>
    </xdr:to>
    <xdr:sp macro="" textlink="">
      <xdr:nvSpPr>
        <xdr:cNvPr id="52" name="Rectangle: Rounded Corners 51">
          <a:hlinkClick xmlns:r="http://schemas.openxmlformats.org/officeDocument/2006/relationships" r:id="rId8"/>
          <a:extLst>
            <a:ext uri="{FF2B5EF4-FFF2-40B4-BE49-F238E27FC236}">
              <a16:creationId xmlns:a16="http://schemas.microsoft.com/office/drawing/2014/main" id="{93B3BA79-3A1A-4D58-9C19-BC0EE9B8BCF5}"/>
            </a:ext>
          </a:extLst>
        </xdr:cNvPr>
        <xdr:cNvSpPr/>
      </xdr:nvSpPr>
      <xdr:spPr>
        <a:xfrm>
          <a:off x="676275" y="12347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495300</xdr:colOff>
      <xdr:row>12</xdr:row>
      <xdr:rowOff>102903</xdr:rowOff>
    </xdr:from>
    <xdr:to>
      <xdr:col>2</xdr:col>
      <xdr:colOff>10885</xdr:colOff>
      <xdr:row>13</xdr:row>
      <xdr:rowOff>93378</xdr:rowOff>
    </xdr:to>
    <xdr:sp macro="" textlink="">
      <xdr:nvSpPr>
        <xdr:cNvPr id="53" name="Rectangle: Rounded Corners 52">
          <a:hlinkClick xmlns:r="http://schemas.openxmlformats.org/officeDocument/2006/relationships" r:id="rId9"/>
          <a:extLst>
            <a:ext uri="{FF2B5EF4-FFF2-40B4-BE49-F238E27FC236}">
              <a16:creationId xmlns:a16="http://schemas.microsoft.com/office/drawing/2014/main" id="{60BCEC52-CA96-480E-86DA-4942233969A2}"/>
            </a:ext>
          </a:extLst>
        </xdr:cNvPr>
        <xdr:cNvSpPr/>
      </xdr:nvSpPr>
      <xdr:spPr>
        <a:xfrm>
          <a:off x="676275" y="28842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495300</xdr:colOff>
      <xdr:row>14</xdr:row>
      <xdr:rowOff>4166</xdr:rowOff>
    </xdr:from>
    <xdr:to>
      <xdr:col>2</xdr:col>
      <xdr:colOff>10885</xdr:colOff>
      <xdr:row>15</xdr:row>
      <xdr:rowOff>32741</xdr:rowOff>
    </xdr:to>
    <xdr:sp macro="" textlink="">
      <xdr:nvSpPr>
        <xdr:cNvPr id="54" name="Rectangle: Rounded Corners 53">
          <a:hlinkClick xmlns:r="http://schemas.openxmlformats.org/officeDocument/2006/relationships" r:id="rId10"/>
          <a:extLst>
            <a:ext uri="{FF2B5EF4-FFF2-40B4-BE49-F238E27FC236}">
              <a16:creationId xmlns:a16="http://schemas.microsoft.com/office/drawing/2014/main" id="{D92C2FBF-0A92-485B-AAD7-375A3A944154}"/>
            </a:ext>
          </a:extLst>
        </xdr:cNvPr>
        <xdr:cNvSpPr/>
      </xdr:nvSpPr>
      <xdr:spPr>
        <a:xfrm>
          <a:off x="676275" y="32140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495300</xdr:colOff>
      <xdr:row>15</xdr:row>
      <xdr:rowOff>134029</xdr:rowOff>
    </xdr:from>
    <xdr:to>
      <xdr:col>2</xdr:col>
      <xdr:colOff>5442</xdr:colOff>
      <xdr:row>16</xdr:row>
      <xdr:rowOff>172129</xdr:rowOff>
    </xdr:to>
    <xdr:sp macro="" textlink="">
      <xdr:nvSpPr>
        <xdr:cNvPr id="55" name="Rectangle: Rounded Corners 54">
          <a:hlinkClick xmlns:r="http://schemas.openxmlformats.org/officeDocument/2006/relationships" r:id="rId11"/>
          <a:extLst>
            <a:ext uri="{FF2B5EF4-FFF2-40B4-BE49-F238E27FC236}">
              <a16:creationId xmlns:a16="http://schemas.microsoft.com/office/drawing/2014/main" id="{F611E974-5C0B-4D22-8884-A32BFCAAF380}"/>
            </a:ext>
          </a:extLst>
        </xdr:cNvPr>
        <xdr:cNvSpPr/>
      </xdr:nvSpPr>
      <xdr:spPr>
        <a:xfrm>
          <a:off x="676275" y="35439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495300</xdr:colOff>
      <xdr:row>21</xdr:row>
      <xdr:rowOff>110556</xdr:rowOff>
    </xdr:from>
    <xdr:to>
      <xdr:col>2</xdr:col>
      <xdr:colOff>6806</xdr:colOff>
      <xdr:row>22</xdr:row>
      <xdr:rowOff>101031</xdr:rowOff>
    </xdr:to>
    <xdr:sp macro="" textlink="">
      <xdr:nvSpPr>
        <xdr:cNvPr id="56" name="Rectangle: Rounded Corners 55">
          <a:hlinkClick xmlns:r="http://schemas.openxmlformats.org/officeDocument/2006/relationships" r:id="rId12"/>
          <a:extLst>
            <a:ext uri="{FF2B5EF4-FFF2-40B4-BE49-F238E27FC236}">
              <a16:creationId xmlns:a16="http://schemas.microsoft.com/office/drawing/2014/main" id="{CC21916E-861A-4A9E-97D6-8ADFBC5214E2}"/>
            </a:ext>
          </a:extLst>
        </xdr:cNvPr>
        <xdr:cNvSpPr/>
      </xdr:nvSpPr>
      <xdr:spPr>
        <a:xfrm>
          <a:off x="676275" y="48635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495300</xdr:colOff>
      <xdr:row>11</xdr:row>
      <xdr:rowOff>11140</xdr:rowOff>
    </xdr:from>
    <xdr:to>
      <xdr:col>2</xdr:col>
      <xdr:colOff>5444</xdr:colOff>
      <xdr:row>12</xdr:row>
      <xdr:rowOff>1615</xdr:rowOff>
    </xdr:to>
    <xdr:sp macro="" textlink="">
      <xdr:nvSpPr>
        <xdr:cNvPr id="57" name="Rectangle: Rounded Corners 56">
          <a:hlinkClick xmlns:r="http://schemas.openxmlformats.org/officeDocument/2006/relationships" r:id="rId13"/>
          <a:extLst>
            <a:ext uri="{FF2B5EF4-FFF2-40B4-BE49-F238E27FC236}">
              <a16:creationId xmlns:a16="http://schemas.microsoft.com/office/drawing/2014/main" id="{EDBA288E-3F85-4149-BC06-B78FE15C6EFB}"/>
            </a:ext>
          </a:extLst>
        </xdr:cNvPr>
        <xdr:cNvSpPr/>
      </xdr:nvSpPr>
      <xdr:spPr>
        <a:xfrm>
          <a:off x="676275" y="25543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495300</xdr:colOff>
      <xdr:row>17</xdr:row>
      <xdr:rowOff>73392</xdr:rowOff>
    </xdr:from>
    <xdr:to>
      <xdr:col>2</xdr:col>
      <xdr:colOff>19052</xdr:colOff>
      <xdr:row>18</xdr:row>
      <xdr:rowOff>63867</xdr:rowOff>
    </xdr:to>
    <xdr:sp macro="" textlink="">
      <xdr:nvSpPr>
        <xdr:cNvPr id="58" name="Rectangle: Rounded Corners 57">
          <a:hlinkClick xmlns:r="http://schemas.openxmlformats.org/officeDocument/2006/relationships" r:id="rId14"/>
          <a:extLst>
            <a:ext uri="{FF2B5EF4-FFF2-40B4-BE49-F238E27FC236}">
              <a16:creationId xmlns:a16="http://schemas.microsoft.com/office/drawing/2014/main" id="{20EA41D6-D29A-44FD-9BB3-C9BF685B5535}"/>
            </a:ext>
          </a:extLst>
        </xdr:cNvPr>
        <xdr:cNvSpPr/>
      </xdr:nvSpPr>
      <xdr:spPr>
        <a:xfrm>
          <a:off x="676275" y="38738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495300</xdr:colOff>
      <xdr:row>18</xdr:row>
      <xdr:rowOff>165155</xdr:rowOff>
    </xdr:from>
    <xdr:to>
      <xdr:col>2</xdr:col>
      <xdr:colOff>10886</xdr:colOff>
      <xdr:row>19</xdr:row>
      <xdr:rowOff>155630</xdr:rowOff>
    </xdr:to>
    <xdr:sp macro="" textlink="">
      <xdr:nvSpPr>
        <xdr:cNvPr id="59" name="Rectangle: Rounded Corners 58">
          <a:hlinkClick xmlns:r="http://schemas.openxmlformats.org/officeDocument/2006/relationships" r:id="rId15"/>
          <a:extLst>
            <a:ext uri="{FF2B5EF4-FFF2-40B4-BE49-F238E27FC236}">
              <a16:creationId xmlns:a16="http://schemas.microsoft.com/office/drawing/2014/main" id="{5EE4D781-C9C3-43AC-BC3D-C90946C6B2FF}"/>
            </a:ext>
          </a:extLst>
        </xdr:cNvPr>
        <xdr:cNvSpPr/>
      </xdr:nvSpPr>
      <xdr:spPr>
        <a:xfrm>
          <a:off x="676275" y="42037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495300</xdr:colOff>
      <xdr:row>24</xdr:row>
      <xdr:rowOff>103582</xdr:rowOff>
    </xdr:from>
    <xdr:to>
      <xdr:col>2</xdr:col>
      <xdr:colOff>10885</xdr:colOff>
      <xdr:row>25</xdr:row>
      <xdr:rowOff>27382</xdr:rowOff>
    </xdr:to>
    <xdr:sp macro="" textlink="">
      <xdr:nvSpPr>
        <xdr:cNvPr id="60" name="Rectangle: Rounded Corners 59">
          <a:hlinkClick xmlns:r="http://schemas.openxmlformats.org/officeDocument/2006/relationships" r:id="rId16"/>
          <a:extLst>
            <a:ext uri="{FF2B5EF4-FFF2-40B4-BE49-F238E27FC236}">
              <a16:creationId xmlns:a16="http://schemas.microsoft.com/office/drawing/2014/main" id="{8C940EC7-A584-41DD-8E3F-EB40EBA786FD}"/>
            </a:ext>
          </a:extLst>
        </xdr:cNvPr>
        <xdr:cNvSpPr/>
      </xdr:nvSpPr>
      <xdr:spPr>
        <a:xfrm>
          <a:off x="676275" y="55233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495300</xdr:colOff>
      <xdr:row>20</xdr:row>
      <xdr:rowOff>18793</xdr:rowOff>
    </xdr:from>
    <xdr:to>
      <xdr:col>2</xdr:col>
      <xdr:colOff>5445</xdr:colOff>
      <xdr:row>21</xdr:row>
      <xdr:rowOff>9268</xdr:rowOff>
    </xdr:to>
    <xdr:sp macro="" textlink="">
      <xdr:nvSpPr>
        <xdr:cNvPr id="61" name="Rectangle: Rounded Corners 60">
          <a:hlinkClick xmlns:r="http://schemas.openxmlformats.org/officeDocument/2006/relationships" r:id="rId17"/>
          <a:extLst>
            <a:ext uri="{FF2B5EF4-FFF2-40B4-BE49-F238E27FC236}">
              <a16:creationId xmlns:a16="http://schemas.microsoft.com/office/drawing/2014/main" id="{72687E41-F1D7-43D5-B4D4-AA55328141D7}"/>
            </a:ext>
          </a:extLst>
        </xdr:cNvPr>
        <xdr:cNvSpPr/>
      </xdr:nvSpPr>
      <xdr:spPr>
        <a:xfrm>
          <a:off x="676275" y="45336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495300</xdr:colOff>
      <xdr:row>25</xdr:row>
      <xdr:rowOff>128670</xdr:rowOff>
    </xdr:from>
    <xdr:to>
      <xdr:col>2</xdr:col>
      <xdr:colOff>10885</xdr:colOff>
      <xdr:row>27</xdr:row>
      <xdr:rowOff>33420</xdr:rowOff>
    </xdr:to>
    <xdr:sp macro="" textlink="">
      <xdr:nvSpPr>
        <xdr:cNvPr id="62" name="Rectangle: Rounded Corners 61">
          <a:hlinkClick xmlns:r="http://schemas.openxmlformats.org/officeDocument/2006/relationships" r:id="rId18"/>
          <a:extLst>
            <a:ext uri="{FF2B5EF4-FFF2-40B4-BE49-F238E27FC236}">
              <a16:creationId xmlns:a16="http://schemas.microsoft.com/office/drawing/2014/main" id="{A54493DF-D6C3-41DA-AD72-8A02C9CB34F7}"/>
            </a:ext>
          </a:extLst>
        </xdr:cNvPr>
        <xdr:cNvSpPr/>
      </xdr:nvSpPr>
      <xdr:spPr>
        <a:xfrm>
          <a:off x="676275" y="58531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495300</xdr:colOff>
      <xdr:row>23</xdr:row>
      <xdr:rowOff>11819</xdr:rowOff>
    </xdr:from>
    <xdr:to>
      <xdr:col>2</xdr:col>
      <xdr:colOff>10886</xdr:colOff>
      <xdr:row>24</xdr:row>
      <xdr:rowOff>2294</xdr:rowOff>
    </xdr:to>
    <xdr:sp macro="" textlink="">
      <xdr:nvSpPr>
        <xdr:cNvPr id="63" name="Rectangle: Rounded Corners 62">
          <a:hlinkClick xmlns:r="http://schemas.openxmlformats.org/officeDocument/2006/relationships" r:id="rId19"/>
          <a:extLst>
            <a:ext uri="{FF2B5EF4-FFF2-40B4-BE49-F238E27FC236}">
              <a16:creationId xmlns:a16="http://schemas.microsoft.com/office/drawing/2014/main" id="{087A3AE5-6734-44A4-92E2-63E15824C057}"/>
            </a:ext>
          </a:extLst>
        </xdr:cNvPr>
        <xdr:cNvSpPr/>
      </xdr:nvSpPr>
      <xdr:spPr>
        <a:xfrm>
          <a:off x="676275" y="51934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495300</xdr:colOff>
      <xdr:row>30</xdr:row>
      <xdr:rowOff>42010</xdr:rowOff>
    </xdr:from>
    <xdr:to>
      <xdr:col>2</xdr:col>
      <xdr:colOff>5445</xdr:colOff>
      <xdr:row>31</xdr:row>
      <xdr:rowOff>32485</xdr:rowOff>
    </xdr:to>
    <xdr:sp macro="" textlink="">
      <xdr:nvSpPr>
        <xdr:cNvPr id="64" name="Rectangle: Rounded Corners 63">
          <a:hlinkClick xmlns:r="http://schemas.openxmlformats.org/officeDocument/2006/relationships" r:id="rId20"/>
          <a:extLst>
            <a:ext uri="{FF2B5EF4-FFF2-40B4-BE49-F238E27FC236}">
              <a16:creationId xmlns:a16="http://schemas.microsoft.com/office/drawing/2014/main" id="{0FEC2E66-F0C6-48E3-9ABA-DE1F2F28CFF9}"/>
            </a:ext>
          </a:extLst>
        </xdr:cNvPr>
        <xdr:cNvSpPr/>
      </xdr:nvSpPr>
      <xdr:spPr>
        <a:xfrm>
          <a:off x="676275" y="68523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495300</xdr:colOff>
      <xdr:row>29</xdr:row>
      <xdr:rowOff>35971</xdr:rowOff>
    </xdr:from>
    <xdr:to>
      <xdr:col>2</xdr:col>
      <xdr:colOff>5445</xdr:colOff>
      <xdr:row>29</xdr:row>
      <xdr:rowOff>264571</xdr:rowOff>
    </xdr:to>
    <xdr:sp macro="" textlink="">
      <xdr:nvSpPr>
        <xdr:cNvPr id="65" name="Rectangle: Rounded Corners 64">
          <a:hlinkClick xmlns:r="http://schemas.openxmlformats.org/officeDocument/2006/relationships" r:id="rId21"/>
          <a:extLst>
            <a:ext uri="{FF2B5EF4-FFF2-40B4-BE49-F238E27FC236}">
              <a16:creationId xmlns:a16="http://schemas.microsoft.com/office/drawing/2014/main" id="{5038B849-3F2D-4370-A82A-4CA5D3556DC1}"/>
            </a:ext>
          </a:extLst>
        </xdr:cNvPr>
        <xdr:cNvSpPr/>
      </xdr:nvSpPr>
      <xdr:spPr>
        <a:xfrm>
          <a:off x="676275" y="65129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495300</xdr:colOff>
      <xdr:row>27</xdr:row>
      <xdr:rowOff>134708</xdr:rowOff>
    </xdr:from>
    <xdr:to>
      <xdr:col>2</xdr:col>
      <xdr:colOff>10885</xdr:colOff>
      <xdr:row>28</xdr:row>
      <xdr:rowOff>125183</xdr:rowOff>
    </xdr:to>
    <xdr:sp macro="" textlink="">
      <xdr:nvSpPr>
        <xdr:cNvPr id="66" name="Rectangle: Rounded Corners 65">
          <a:hlinkClick xmlns:r="http://schemas.openxmlformats.org/officeDocument/2006/relationships" r:id="rId22"/>
          <a:extLst>
            <a:ext uri="{FF2B5EF4-FFF2-40B4-BE49-F238E27FC236}">
              <a16:creationId xmlns:a16="http://schemas.microsoft.com/office/drawing/2014/main" id="{633EF954-9968-4877-A502-9C1A3D675BCE}"/>
            </a:ext>
          </a:extLst>
        </xdr:cNvPr>
        <xdr:cNvSpPr/>
      </xdr:nvSpPr>
      <xdr:spPr>
        <a:xfrm>
          <a:off x="676275" y="61830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495300</xdr:colOff>
      <xdr:row>9</xdr:row>
      <xdr:rowOff>157502</xdr:rowOff>
    </xdr:from>
    <xdr:to>
      <xdr:col>2</xdr:col>
      <xdr:colOff>5444</xdr:colOff>
      <xdr:row>10</xdr:row>
      <xdr:rowOff>147977</xdr:rowOff>
    </xdr:to>
    <xdr:sp macro="" textlink="">
      <xdr:nvSpPr>
        <xdr:cNvPr id="67" name="Rectangle: Rounded Corners 66">
          <a:hlinkClick xmlns:r="http://schemas.openxmlformats.org/officeDocument/2006/relationships" r:id="rId23"/>
          <a:extLst>
            <a:ext uri="{FF2B5EF4-FFF2-40B4-BE49-F238E27FC236}">
              <a16:creationId xmlns:a16="http://schemas.microsoft.com/office/drawing/2014/main" id="{DF8C5F3F-8206-46AC-8375-5750F932B4F3}"/>
            </a:ext>
          </a:extLst>
        </xdr:cNvPr>
        <xdr:cNvSpPr/>
      </xdr:nvSpPr>
      <xdr:spPr>
        <a:xfrm>
          <a:off x="676275" y="22244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532976</xdr:colOff>
      <xdr:row>0</xdr:row>
      <xdr:rowOff>163197</xdr:rowOff>
    </xdr:from>
    <xdr:to>
      <xdr:col>13</xdr:col>
      <xdr:colOff>581882</xdr:colOff>
      <xdr:row>2</xdr:row>
      <xdr:rowOff>174202</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5500-000006000000}"/>
            </a:ext>
          </a:extLst>
        </xdr:cNvPr>
        <xdr:cNvSpPr/>
      </xdr:nvSpPr>
      <xdr:spPr>
        <a:xfrm>
          <a:off x="9158816" y="163197"/>
          <a:ext cx="1268106" cy="270085"/>
        </a:xfrm>
        <a:prstGeom prst="roundRect">
          <a:avLst/>
        </a:prstGeom>
        <a:solidFill>
          <a:schemeClr val="bg2">
            <a:lumMod val="7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b="1"/>
            <a:t>Instructions</a:t>
          </a:r>
        </a:p>
      </xdr:txBody>
    </xdr:sp>
    <xdr:clientData/>
  </xdr:twoCellAnchor>
  <xdr:twoCellAnchor>
    <xdr:from>
      <xdr:col>14</xdr:col>
      <xdr:colOff>72390</xdr:colOff>
      <xdr:row>0</xdr:row>
      <xdr:rowOff>163830</xdr:rowOff>
    </xdr:from>
    <xdr:to>
      <xdr:col>17</xdr:col>
      <xdr:colOff>117476</xdr:colOff>
      <xdr:row>2</xdr:row>
      <xdr:rowOff>171025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5500-000007000000}"/>
            </a:ext>
          </a:extLst>
        </xdr:cNvPr>
        <xdr:cNvSpPr/>
      </xdr:nvSpPr>
      <xdr:spPr>
        <a:xfrm>
          <a:off x="10527030" y="163830"/>
          <a:ext cx="1264286" cy="266275"/>
        </a:xfrm>
        <a:prstGeom prst="roundRect">
          <a:avLst/>
        </a:prstGeom>
        <a:solidFill>
          <a:schemeClr val="accent2">
            <a:lumMod val="75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b"/>
        <a:lstStyle/>
        <a:p>
          <a:pPr algn="ctr"/>
          <a:r>
            <a:rPr lang="en-US" sz="1100" b="1">
              <a:solidFill>
                <a:srgbClr val="FFFF00"/>
              </a:solidFill>
            </a:rPr>
            <a:t>Training Data</a:t>
          </a:r>
        </a:p>
      </xdr:txBody>
    </xdr:sp>
    <xdr:clientData/>
  </xdr:twoCellAnchor>
  <xdr:twoCellAnchor>
    <xdr:from>
      <xdr:col>12</xdr:col>
      <xdr:colOff>114300</xdr:colOff>
      <xdr:row>3</xdr:row>
      <xdr:rowOff>76200</xdr:rowOff>
    </xdr:from>
    <xdr:to>
      <xdr:col>13</xdr:col>
      <xdr:colOff>419100</xdr:colOff>
      <xdr:row>4</xdr:row>
      <xdr:rowOff>121920</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00000000-0008-0000-5500-000009000000}"/>
            </a:ext>
          </a:extLst>
        </xdr:cNvPr>
        <xdr:cNvSpPr/>
      </xdr:nvSpPr>
      <xdr:spPr>
        <a:xfrm>
          <a:off x="9349740" y="53340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14</xdr:col>
      <xdr:colOff>205740</xdr:colOff>
      <xdr:row>3</xdr:row>
      <xdr:rowOff>76200</xdr:rowOff>
    </xdr:from>
    <xdr:to>
      <xdr:col>16</xdr:col>
      <xdr:colOff>510540</xdr:colOff>
      <xdr:row>4</xdr:row>
      <xdr:rowOff>121920</xdr:rowOff>
    </xdr:to>
    <xdr:sp macro="" textlink="">
      <xdr:nvSpPr>
        <xdr:cNvPr id="10" name="Rectangle: Rounded Corners 9">
          <a:hlinkClick xmlns:r="http://schemas.openxmlformats.org/officeDocument/2006/relationships" r:id="rId4"/>
          <a:extLst>
            <a:ext uri="{FF2B5EF4-FFF2-40B4-BE49-F238E27FC236}">
              <a16:creationId xmlns:a16="http://schemas.microsoft.com/office/drawing/2014/main" id="{00000000-0008-0000-5500-00000A000000}"/>
            </a:ext>
          </a:extLst>
        </xdr:cNvPr>
        <xdr:cNvSpPr/>
      </xdr:nvSpPr>
      <xdr:spPr>
        <a:xfrm>
          <a:off x="10660380" y="53340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11</xdr:col>
      <xdr:colOff>186690</xdr:colOff>
      <xdr:row>8</xdr:row>
      <xdr:rowOff>118110</xdr:rowOff>
    </xdr:from>
    <xdr:to>
      <xdr:col>18</xdr:col>
      <xdr:colOff>556260</xdr:colOff>
      <xdr:row>37</xdr:row>
      <xdr:rowOff>135255</xdr:rowOff>
    </xdr:to>
    <xdr:sp macro="" textlink="" fLocksText="0">
      <xdr:nvSpPr>
        <xdr:cNvPr id="3" name="TextBox 2">
          <a:extLst>
            <a:ext uri="{FF2B5EF4-FFF2-40B4-BE49-F238E27FC236}">
              <a16:creationId xmlns:a16="http://schemas.microsoft.com/office/drawing/2014/main" id="{00000000-0008-0000-5500-000003000000}"/>
            </a:ext>
          </a:extLst>
        </xdr:cNvPr>
        <xdr:cNvSpPr txBox="1"/>
      </xdr:nvSpPr>
      <xdr:spPr>
        <a:xfrm>
          <a:off x="8168640" y="2413635"/>
          <a:ext cx="3417570" cy="5541645"/>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20</xdr:col>
      <xdr:colOff>0</xdr:colOff>
      <xdr:row>3</xdr:row>
      <xdr:rowOff>0</xdr:rowOff>
    </xdr:from>
    <xdr:to>
      <xdr:col>22</xdr:col>
      <xdr:colOff>138794</xdr:colOff>
      <xdr:row>4</xdr:row>
      <xdr:rowOff>0</xdr:rowOff>
    </xdr:to>
    <xdr:sp macro="" textlink="">
      <xdr:nvSpPr>
        <xdr:cNvPr id="29" name="Rectangle: Rounded Corners 28">
          <a:hlinkClick xmlns:r="http://schemas.openxmlformats.org/officeDocument/2006/relationships" r:id="rId5"/>
          <a:extLst>
            <a:ext uri="{FF2B5EF4-FFF2-40B4-BE49-F238E27FC236}">
              <a16:creationId xmlns:a16="http://schemas.microsoft.com/office/drawing/2014/main" id="{C1BF1445-F87A-4095-AA08-0FD7B8706DA6}"/>
            </a:ext>
          </a:extLst>
        </xdr:cNvPr>
        <xdr:cNvSpPr/>
      </xdr:nvSpPr>
      <xdr:spPr>
        <a:xfrm>
          <a:off x="12249150" y="46672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20</xdr:col>
      <xdr:colOff>0</xdr:colOff>
      <xdr:row>5</xdr:row>
      <xdr:rowOff>202576</xdr:rowOff>
    </xdr:from>
    <xdr:to>
      <xdr:col>22</xdr:col>
      <xdr:colOff>144235</xdr:colOff>
      <xdr:row>6</xdr:row>
      <xdr:rowOff>202576</xdr:rowOff>
    </xdr:to>
    <xdr:sp macro="" textlink="">
      <xdr:nvSpPr>
        <xdr:cNvPr id="30" name="Rectangle: Rounded Corners 29">
          <a:hlinkClick xmlns:r="http://schemas.openxmlformats.org/officeDocument/2006/relationships" r:id="rId6"/>
          <a:extLst>
            <a:ext uri="{FF2B5EF4-FFF2-40B4-BE49-F238E27FC236}">
              <a16:creationId xmlns:a16="http://schemas.microsoft.com/office/drawing/2014/main" id="{36C1F96B-BF21-4691-8B66-EC98401CD811}"/>
            </a:ext>
          </a:extLst>
        </xdr:cNvPr>
        <xdr:cNvSpPr/>
      </xdr:nvSpPr>
      <xdr:spPr>
        <a:xfrm>
          <a:off x="12249150" y="112650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20</xdr:col>
      <xdr:colOff>0</xdr:colOff>
      <xdr:row>7</xdr:row>
      <xdr:rowOff>75264</xdr:rowOff>
    </xdr:from>
    <xdr:to>
      <xdr:col>22</xdr:col>
      <xdr:colOff>144234</xdr:colOff>
      <xdr:row>7</xdr:row>
      <xdr:rowOff>303864</xdr:rowOff>
    </xdr:to>
    <xdr:sp macro="" textlink="">
      <xdr:nvSpPr>
        <xdr:cNvPr id="31" name="Rectangle: Rounded Corners 30">
          <a:hlinkClick xmlns:r="http://schemas.openxmlformats.org/officeDocument/2006/relationships" r:id="rId7"/>
          <a:extLst>
            <a:ext uri="{FF2B5EF4-FFF2-40B4-BE49-F238E27FC236}">
              <a16:creationId xmlns:a16="http://schemas.microsoft.com/office/drawing/2014/main" id="{740FCC04-85D2-46BA-BC5D-0647859D8D41}"/>
            </a:ext>
          </a:extLst>
        </xdr:cNvPr>
        <xdr:cNvSpPr/>
      </xdr:nvSpPr>
      <xdr:spPr>
        <a:xfrm>
          <a:off x="12249150" y="145638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20</xdr:col>
      <xdr:colOff>0</xdr:colOff>
      <xdr:row>4</xdr:row>
      <xdr:rowOff>101288</xdr:rowOff>
    </xdr:from>
    <xdr:to>
      <xdr:col>22</xdr:col>
      <xdr:colOff>138794</xdr:colOff>
      <xdr:row>5</xdr:row>
      <xdr:rowOff>101288</xdr:rowOff>
    </xdr:to>
    <xdr:sp macro="" textlink="">
      <xdr:nvSpPr>
        <xdr:cNvPr id="32" name="Rectangle: Rounded Corners 31">
          <a:hlinkClick xmlns:r="http://schemas.openxmlformats.org/officeDocument/2006/relationships" r:id="rId8"/>
          <a:extLst>
            <a:ext uri="{FF2B5EF4-FFF2-40B4-BE49-F238E27FC236}">
              <a16:creationId xmlns:a16="http://schemas.microsoft.com/office/drawing/2014/main" id="{9536A59A-4E29-466B-9AE9-9B5DD9C3A5C6}"/>
            </a:ext>
          </a:extLst>
        </xdr:cNvPr>
        <xdr:cNvSpPr/>
      </xdr:nvSpPr>
      <xdr:spPr>
        <a:xfrm>
          <a:off x="12249150" y="79661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20</xdr:col>
      <xdr:colOff>0</xdr:colOff>
      <xdr:row>8</xdr:row>
      <xdr:rowOff>150528</xdr:rowOff>
    </xdr:from>
    <xdr:to>
      <xdr:col>22</xdr:col>
      <xdr:colOff>144235</xdr:colOff>
      <xdr:row>9</xdr:row>
      <xdr:rowOff>188628</xdr:rowOff>
    </xdr:to>
    <xdr:sp macro="" textlink="">
      <xdr:nvSpPr>
        <xdr:cNvPr id="33" name="Rectangle: Rounded Corners 32">
          <a:hlinkClick xmlns:r="http://schemas.openxmlformats.org/officeDocument/2006/relationships" r:id="rId9"/>
          <a:extLst>
            <a:ext uri="{FF2B5EF4-FFF2-40B4-BE49-F238E27FC236}">
              <a16:creationId xmlns:a16="http://schemas.microsoft.com/office/drawing/2014/main" id="{19B5C879-CD74-4ECF-8C49-C5CDF15983FC}"/>
            </a:ext>
          </a:extLst>
        </xdr:cNvPr>
        <xdr:cNvSpPr/>
      </xdr:nvSpPr>
      <xdr:spPr>
        <a:xfrm>
          <a:off x="12249150" y="244605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20</xdr:col>
      <xdr:colOff>0</xdr:colOff>
      <xdr:row>10</xdr:row>
      <xdr:rowOff>99416</xdr:rowOff>
    </xdr:from>
    <xdr:to>
      <xdr:col>22</xdr:col>
      <xdr:colOff>144235</xdr:colOff>
      <xdr:row>11</xdr:row>
      <xdr:rowOff>137516</xdr:rowOff>
    </xdr:to>
    <xdr:sp macro="" textlink="">
      <xdr:nvSpPr>
        <xdr:cNvPr id="34" name="Rectangle: Rounded Corners 33">
          <a:hlinkClick xmlns:r="http://schemas.openxmlformats.org/officeDocument/2006/relationships" r:id="rId10"/>
          <a:extLst>
            <a:ext uri="{FF2B5EF4-FFF2-40B4-BE49-F238E27FC236}">
              <a16:creationId xmlns:a16="http://schemas.microsoft.com/office/drawing/2014/main" id="{B9137F21-F4E7-4ED9-B1D0-700D96A80779}"/>
            </a:ext>
          </a:extLst>
        </xdr:cNvPr>
        <xdr:cNvSpPr/>
      </xdr:nvSpPr>
      <xdr:spPr>
        <a:xfrm>
          <a:off x="12249150" y="277594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20</xdr:col>
      <xdr:colOff>0</xdr:colOff>
      <xdr:row>12</xdr:row>
      <xdr:rowOff>48304</xdr:rowOff>
    </xdr:from>
    <xdr:to>
      <xdr:col>22</xdr:col>
      <xdr:colOff>138792</xdr:colOff>
      <xdr:row>13</xdr:row>
      <xdr:rowOff>86404</xdr:rowOff>
    </xdr:to>
    <xdr:sp macro="" textlink="">
      <xdr:nvSpPr>
        <xdr:cNvPr id="35" name="Rectangle: Rounded Corners 34">
          <a:hlinkClick xmlns:r="http://schemas.openxmlformats.org/officeDocument/2006/relationships" r:id="rId11"/>
          <a:extLst>
            <a:ext uri="{FF2B5EF4-FFF2-40B4-BE49-F238E27FC236}">
              <a16:creationId xmlns:a16="http://schemas.microsoft.com/office/drawing/2014/main" id="{90BDCAD2-E847-4D37-ACB3-6FC6911D2B0E}"/>
            </a:ext>
          </a:extLst>
        </xdr:cNvPr>
        <xdr:cNvSpPr/>
      </xdr:nvSpPr>
      <xdr:spPr>
        <a:xfrm>
          <a:off x="12249150" y="310582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20</xdr:col>
      <xdr:colOff>0</xdr:colOff>
      <xdr:row>19</xdr:row>
      <xdr:rowOff>34356</xdr:rowOff>
    </xdr:from>
    <xdr:to>
      <xdr:col>22</xdr:col>
      <xdr:colOff>140156</xdr:colOff>
      <xdr:row>20</xdr:row>
      <xdr:rowOff>72456</xdr:rowOff>
    </xdr:to>
    <xdr:sp macro="" textlink="">
      <xdr:nvSpPr>
        <xdr:cNvPr id="36" name="Rectangle: Rounded Corners 35">
          <a:hlinkClick xmlns:r="http://schemas.openxmlformats.org/officeDocument/2006/relationships" r:id="rId12"/>
          <a:extLst>
            <a:ext uri="{FF2B5EF4-FFF2-40B4-BE49-F238E27FC236}">
              <a16:creationId xmlns:a16="http://schemas.microsoft.com/office/drawing/2014/main" id="{1DA17B69-025E-4669-8C57-03860A8FAC81}"/>
            </a:ext>
          </a:extLst>
        </xdr:cNvPr>
        <xdr:cNvSpPr/>
      </xdr:nvSpPr>
      <xdr:spPr>
        <a:xfrm>
          <a:off x="12249150" y="442538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20</xdr:col>
      <xdr:colOff>0</xdr:colOff>
      <xdr:row>7</xdr:row>
      <xdr:rowOff>735040</xdr:rowOff>
    </xdr:from>
    <xdr:to>
      <xdr:col>22</xdr:col>
      <xdr:colOff>138794</xdr:colOff>
      <xdr:row>8</xdr:row>
      <xdr:rowOff>49240</xdr:rowOff>
    </xdr:to>
    <xdr:sp macro="" textlink="">
      <xdr:nvSpPr>
        <xdr:cNvPr id="37" name="Rectangle: Rounded Corners 36">
          <a:hlinkClick xmlns:r="http://schemas.openxmlformats.org/officeDocument/2006/relationships" r:id="rId13"/>
          <a:extLst>
            <a:ext uri="{FF2B5EF4-FFF2-40B4-BE49-F238E27FC236}">
              <a16:creationId xmlns:a16="http://schemas.microsoft.com/office/drawing/2014/main" id="{7034FB7B-3601-4CFF-8842-DCD8F977FC89}"/>
            </a:ext>
          </a:extLst>
        </xdr:cNvPr>
        <xdr:cNvSpPr/>
      </xdr:nvSpPr>
      <xdr:spPr>
        <a:xfrm>
          <a:off x="12249150" y="211616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20</xdr:col>
      <xdr:colOff>0</xdr:colOff>
      <xdr:row>13</xdr:row>
      <xdr:rowOff>187692</xdr:rowOff>
    </xdr:from>
    <xdr:to>
      <xdr:col>22</xdr:col>
      <xdr:colOff>152402</xdr:colOff>
      <xdr:row>15</xdr:row>
      <xdr:rowOff>35292</xdr:rowOff>
    </xdr:to>
    <xdr:sp macro="" textlink="">
      <xdr:nvSpPr>
        <xdr:cNvPr id="38" name="Rectangle: Rounded Corners 37">
          <a:hlinkClick xmlns:r="http://schemas.openxmlformats.org/officeDocument/2006/relationships" r:id="rId14"/>
          <a:extLst>
            <a:ext uri="{FF2B5EF4-FFF2-40B4-BE49-F238E27FC236}">
              <a16:creationId xmlns:a16="http://schemas.microsoft.com/office/drawing/2014/main" id="{CA521B80-9B7F-45F1-B4F5-348732D02366}"/>
            </a:ext>
          </a:extLst>
        </xdr:cNvPr>
        <xdr:cNvSpPr/>
      </xdr:nvSpPr>
      <xdr:spPr>
        <a:xfrm>
          <a:off x="12249150" y="343571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20</xdr:col>
      <xdr:colOff>0</xdr:colOff>
      <xdr:row>15</xdr:row>
      <xdr:rowOff>136580</xdr:rowOff>
    </xdr:from>
    <xdr:to>
      <xdr:col>22</xdr:col>
      <xdr:colOff>144236</xdr:colOff>
      <xdr:row>16</xdr:row>
      <xdr:rowOff>174680</xdr:rowOff>
    </xdr:to>
    <xdr:sp macro="" textlink="">
      <xdr:nvSpPr>
        <xdr:cNvPr id="39" name="Rectangle: Rounded Corners 38">
          <a:hlinkClick xmlns:r="http://schemas.openxmlformats.org/officeDocument/2006/relationships" r:id="rId15"/>
          <a:extLst>
            <a:ext uri="{FF2B5EF4-FFF2-40B4-BE49-F238E27FC236}">
              <a16:creationId xmlns:a16="http://schemas.microsoft.com/office/drawing/2014/main" id="{1758F1C5-73D2-4F8C-ADD6-4DC2BAFFDFD4}"/>
            </a:ext>
          </a:extLst>
        </xdr:cNvPr>
        <xdr:cNvSpPr/>
      </xdr:nvSpPr>
      <xdr:spPr>
        <a:xfrm>
          <a:off x="12249150" y="376560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20</xdr:col>
      <xdr:colOff>0</xdr:colOff>
      <xdr:row>22</xdr:row>
      <xdr:rowOff>122632</xdr:rowOff>
    </xdr:from>
    <xdr:to>
      <xdr:col>22</xdr:col>
      <xdr:colOff>144235</xdr:colOff>
      <xdr:row>23</xdr:row>
      <xdr:rowOff>160732</xdr:rowOff>
    </xdr:to>
    <xdr:sp macro="" textlink="">
      <xdr:nvSpPr>
        <xdr:cNvPr id="40" name="Rectangle: Rounded Corners 39">
          <a:hlinkClick xmlns:r="http://schemas.openxmlformats.org/officeDocument/2006/relationships" r:id="rId16"/>
          <a:extLst>
            <a:ext uri="{FF2B5EF4-FFF2-40B4-BE49-F238E27FC236}">
              <a16:creationId xmlns:a16="http://schemas.microsoft.com/office/drawing/2014/main" id="{3F351E28-CBA2-46E9-96A7-02B0F385D914}"/>
            </a:ext>
          </a:extLst>
        </xdr:cNvPr>
        <xdr:cNvSpPr/>
      </xdr:nvSpPr>
      <xdr:spPr>
        <a:xfrm>
          <a:off x="12249150" y="508515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20</xdr:col>
      <xdr:colOff>0</xdr:colOff>
      <xdr:row>17</xdr:row>
      <xdr:rowOff>85468</xdr:rowOff>
    </xdr:from>
    <xdr:to>
      <xdr:col>22</xdr:col>
      <xdr:colOff>138795</xdr:colOff>
      <xdr:row>18</xdr:row>
      <xdr:rowOff>123568</xdr:rowOff>
    </xdr:to>
    <xdr:sp macro="" textlink="">
      <xdr:nvSpPr>
        <xdr:cNvPr id="41" name="Rectangle: Rounded Corners 40">
          <a:hlinkClick xmlns:r="http://schemas.openxmlformats.org/officeDocument/2006/relationships" r:id="rId17"/>
          <a:extLst>
            <a:ext uri="{FF2B5EF4-FFF2-40B4-BE49-F238E27FC236}">
              <a16:creationId xmlns:a16="http://schemas.microsoft.com/office/drawing/2014/main" id="{3540BB84-CDA0-4D4F-A410-D9843BCC3532}"/>
            </a:ext>
          </a:extLst>
        </xdr:cNvPr>
        <xdr:cNvSpPr/>
      </xdr:nvSpPr>
      <xdr:spPr>
        <a:xfrm>
          <a:off x="12249150" y="409549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20</xdr:col>
      <xdr:colOff>0</xdr:colOff>
      <xdr:row>24</xdr:row>
      <xdr:rowOff>71520</xdr:rowOff>
    </xdr:from>
    <xdr:to>
      <xdr:col>22</xdr:col>
      <xdr:colOff>144235</xdr:colOff>
      <xdr:row>25</xdr:row>
      <xdr:rowOff>109620</xdr:rowOff>
    </xdr:to>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EBCEE1A3-D78E-410F-A948-9596829892A8}"/>
            </a:ext>
          </a:extLst>
        </xdr:cNvPr>
        <xdr:cNvSpPr/>
      </xdr:nvSpPr>
      <xdr:spPr>
        <a:xfrm>
          <a:off x="12249150" y="541504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20</xdr:col>
      <xdr:colOff>0</xdr:colOff>
      <xdr:row>20</xdr:row>
      <xdr:rowOff>173744</xdr:rowOff>
    </xdr:from>
    <xdr:to>
      <xdr:col>22</xdr:col>
      <xdr:colOff>144236</xdr:colOff>
      <xdr:row>22</xdr:row>
      <xdr:rowOff>21344</xdr:rowOff>
    </xdr:to>
    <xdr:sp macro="" textlink="">
      <xdr:nvSpPr>
        <xdr:cNvPr id="43" name="Rectangle: Rounded Corners 42">
          <a:hlinkClick xmlns:r="http://schemas.openxmlformats.org/officeDocument/2006/relationships" r:id="rId19"/>
          <a:extLst>
            <a:ext uri="{FF2B5EF4-FFF2-40B4-BE49-F238E27FC236}">
              <a16:creationId xmlns:a16="http://schemas.microsoft.com/office/drawing/2014/main" id="{0D0B287B-F03D-4D09-9854-3D0536A38C6A}"/>
            </a:ext>
          </a:extLst>
        </xdr:cNvPr>
        <xdr:cNvSpPr/>
      </xdr:nvSpPr>
      <xdr:spPr>
        <a:xfrm>
          <a:off x="12249150" y="475526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20</xdr:col>
      <xdr:colOff>0</xdr:colOff>
      <xdr:row>29</xdr:row>
      <xdr:rowOff>118210</xdr:rowOff>
    </xdr:from>
    <xdr:to>
      <xdr:col>22</xdr:col>
      <xdr:colOff>138795</xdr:colOff>
      <xdr:row>30</xdr:row>
      <xdr:rowOff>156310</xdr:rowOff>
    </xdr:to>
    <xdr:sp macro="" textlink="">
      <xdr:nvSpPr>
        <xdr:cNvPr id="44" name="Rectangle: Rounded Corners 43">
          <a:hlinkClick xmlns:r="http://schemas.openxmlformats.org/officeDocument/2006/relationships" r:id="rId20"/>
          <a:extLst>
            <a:ext uri="{FF2B5EF4-FFF2-40B4-BE49-F238E27FC236}">
              <a16:creationId xmlns:a16="http://schemas.microsoft.com/office/drawing/2014/main" id="{21864618-545F-4506-B091-52A243FE3753}"/>
            </a:ext>
          </a:extLst>
        </xdr:cNvPr>
        <xdr:cNvSpPr/>
      </xdr:nvSpPr>
      <xdr:spPr>
        <a:xfrm>
          <a:off x="12249150" y="64142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20</xdr:col>
      <xdr:colOff>0</xdr:colOff>
      <xdr:row>27</xdr:row>
      <xdr:rowOff>159796</xdr:rowOff>
    </xdr:from>
    <xdr:to>
      <xdr:col>22</xdr:col>
      <xdr:colOff>138795</xdr:colOff>
      <xdr:row>29</xdr:row>
      <xdr:rowOff>7396</xdr:rowOff>
    </xdr:to>
    <xdr:sp macro="" textlink="">
      <xdr:nvSpPr>
        <xdr:cNvPr id="45" name="Rectangle: Rounded Corners 44">
          <a:hlinkClick xmlns:r="http://schemas.openxmlformats.org/officeDocument/2006/relationships" r:id="rId21"/>
          <a:extLst>
            <a:ext uri="{FF2B5EF4-FFF2-40B4-BE49-F238E27FC236}">
              <a16:creationId xmlns:a16="http://schemas.microsoft.com/office/drawing/2014/main" id="{BB1F04C4-ADA1-4FB8-B3D2-BA8C46E6FF78}"/>
            </a:ext>
          </a:extLst>
        </xdr:cNvPr>
        <xdr:cNvSpPr/>
      </xdr:nvSpPr>
      <xdr:spPr>
        <a:xfrm>
          <a:off x="12249150" y="607482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20</xdr:col>
      <xdr:colOff>0</xdr:colOff>
      <xdr:row>26</xdr:row>
      <xdr:rowOff>20408</xdr:rowOff>
    </xdr:from>
    <xdr:to>
      <xdr:col>22</xdr:col>
      <xdr:colOff>144235</xdr:colOff>
      <xdr:row>27</xdr:row>
      <xdr:rowOff>58508</xdr:rowOff>
    </xdr:to>
    <xdr:sp macro="" textlink="">
      <xdr:nvSpPr>
        <xdr:cNvPr id="46" name="Rectangle: Rounded Corners 45">
          <a:hlinkClick xmlns:r="http://schemas.openxmlformats.org/officeDocument/2006/relationships" r:id="rId22"/>
          <a:extLst>
            <a:ext uri="{FF2B5EF4-FFF2-40B4-BE49-F238E27FC236}">
              <a16:creationId xmlns:a16="http://schemas.microsoft.com/office/drawing/2014/main" id="{59BF1DAF-75A8-409C-B803-BD1633675A98}"/>
            </a:ext>
          </a:extLst>
        </xdr:cNvPr>
        <xdr:cNvSpPr/>
      </xdr:nvSpPr>
      <xdr:spPr>
        <a:xfrm>
          <a:off x="12249150" y="574493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20</xdr:col>
      <xdr:colOff>0</xdr:colOff>
      <xdr:row>7</xdr:row>
      <xdr:rowOff>405152</xdr:rowOff>
    </xdr:from>
    <xdr:to>
      <xdr:col>22</xdr:col>
      <xdr:colOff>138794</xdr:colOff>
      <xdr:row>7</xdr:row>
      <xdr:rowOff>633752</xdr:rowOff>
    </xdr:to>
    <xdr:sp macro="" textlink="">
      <xdr:nvSpPr>
        <xdr:cNvPr id="47" name="Rectangle: Rounded Corners 46">
          <a:hlinkClick xmlns:r="http://schemas.openxmlformats.org/officeDocument/2006/relationships" r:id="rId23"/>
          <a:extLst>
            <a:ext uri="{FF2B5EF4-FFF2-40B4-BE49-F238E27FC236}">
              <a16:creationId xmlns:a16="http://schemas.microsoft.com/office/drawing/2014/main" id="{3C5A8721-BAC0-4D80-B90B-D4715399BA35}"/>
            </a:ext>
          </a:extLst>
        </xdr:cNvPr>
        <xdr:cNvSpPr/>
      </xdr:nvSpPr>
      <xdr:spPr>
        <a:xfrm>
          <a:off x="12249150" y="178627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11</xdr:col>
      <xdr:colOff>457200</xdr:colOff>
      <xdr:row>49</xdr:row>
      <xdr:rowOff>27213</xdr:rowOff>
    </xdr:from>
    <xdr:to>
      <xdr:col>13</xdr:col>
      <xdr:colOff>404125</xdr:colOff>
      <xdr:row>50</xdr:row>
      <xdr:rowOff>65315</xdr:rowOff>
    </xdr:to>
    <xdr:sp macro="[1]!Print_CCR_Worksheet"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6858000" y="8668293"/>
          <a:ext cx="1166125" cy="228602"/>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700" b="1"/>
            <a:t>Training</a:t>
          </a:r>
          <a:r>
            <a:rPr lang="en-US" sz="700" b="1" baseline="0"/>
            <a:t> Calculator</a:t>
          </a:r>
        </a:p>
      </xdr:txBody>
    </xdr:sp>
    <xdr:clientData/>
  </xdr:twoCellAnchor>
  <xdr:twoCellAnchor>
    <xdr:from>
      <xdr:col>4</xdr:col>
      <xdr:colOff>295273</xdr:colOff>
      <xdr:row>72</xdr:row>
      <xdr:rowOff>12246</xdr:rowOff>
    </xdr:from>
    <xdr:to>
      <xdr:col>5</xdr:col>
      <xdr:colOff>138783</xdr:colOff>
      <xdr:row>73</xdr:row>
      <xdr:rowOff>12241</xdr:rowOff>
    </xdr:to>
    <xdr:sp macro="" textlink="$O$44">
      <xdr:nvSpPr>
        <xdr:cNvPr id="3" name="Rectangle 2">
          <a:extLst>
            <a:ext uri="{FF2B5EF4-FFF2-40B4-BE49-F238E27FC236}">
              <a16:creationId xmlns:a16="http://schemas.microsoft.com/office/drawing/2014/main" id="{00000000-0008-0000-5600-000003000000}"/>
            </a:ext>
          </a:extLst>
        </xdr:cNvPr>
        <xdr:cNvSpPr/>
      </xdr:nvSpPr>
      <xdr:spPr>
        <a:xfrm>
          <a:off x="2428873" y="12425226"/>
          <a:ext cx="453110" cy="205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BF2638C3-70E6-4FD4-A792-D9B51F4D3F83}" type="TxLink">
            <a:rPr lang="en-US" sz="1200" b="1" i="0" u="none" strike="noStrike">
              <a:solidFill>
                <a:srgbClr val="C00000"/>
              </a:solidFill>
              <a:latin typeface="Calibri"/>
              <a:ea typeface="Calibri"/>
              <a:cs typeface="Calibri"/>
            </a:rPr>
            <a:pPr algn="ctr"/>
            <a:t>0</a:t>
          </a:fld>
          <a:endParaRPr lang="en-US" sz="1100">
            <a:solidFill>
              <a:srgbClr val="C00000"/>
            </a:solidFill>
          </a:endParaRPr>
        </a:p>
      </xdr:txBody>
    </xdr:sp>
    <xdr:clientData/>
  </xdr:twoCellAnchor>
  <xdr:twoCellAnchor>
    <xdr:from>
      <xdr:col>11</xdr:col>
      <xdr:colOff>420450</xdr:colOff>
      <xdr:row>116</xdr:row>
      <xdr:rowOff>9521</xdr:rowOff>
    </xdr:from>
    <xdr:to>
      <xdr:col>13</xdr:col>
      <xdr:colOff>383699</xdr:colOff>
      <xdr:row>117</xdr:row>
      <xdr:rowOff>40820</xdr:rowOff>
    </xdr:to>
    <xdr:sp macro="[1]!Print_CCR_Worksheet"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5600-000004000000}"/>
            </a:ext>
          </a:extLst>
        </xdr:cNvPr>
        <xdr:cNvSpPr/>
      </xdr:nvSpPr>
      <xdr:spPr>
        <a:xfrm>
          <a:off x="6821250" y="19486241"/>
          <a:ext cx="1182449" cy="237039"/>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700" b="1"/>
            <a:t>Training</a:t>
          </a:r>
          <a:r>
            <a:rPr lang="en-US" sz="700" b="1" baseline="0"/>
            <a:t> Calculator</a:t>
          </a:r>
        </a:p>
      </xdr:txBody>
    </xdr:sp>
    <xdr:clientData/>
  </xdr:twoCellAnchor>
  <xdr:twoCellAnchor>
    <xdr:from>
      <xdr:col>11</xdr:col>
      <xdr:colOff>583734</xdr:colOff>
      <xdr:row>175</xdr:row>
      <xdr:rowOff>148308</xdr:rowOff>
    </xdr:from>
    <xdr:to>
      <xdr:col>13</xdr:col>
      <xdr:colOff>546984</xdr:colOff>
      <xdr:row>177</xdr:row>
      <xdr:rowOff>0</xdr:rowOff>
    </xdr:to>
    <xdr:sp macro="[1]!Print_CCR_Worksheet"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5600-000005000000}"/>
            </a:ext>
          </a:extLst>
        </xdr:cNvPr>
        <xdr:cNvSpPr/>
      </xdr:nvSpPr>
      <xdr:spPr>
        <a:xfrm>
          <a:off x="6984534" y="28875708"/>
          <a:ext cx="1182450" cy="232692"/>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700" b="1"/>
            <a:t>Training</a:t>
          </a:r>
          <a:r>
            <a:rPr lang="en-US" sz="700" b="1" baseline="0"/>
            <a:t> Calculator</a:t>
          </a:r>
        </a:p>
      </xdr:txBody>
    </xdr:sp>
    <xdr:clientData/>
  </xdr:twoCellAnchor>
  <xdr:twoCellAnchor>
    <xdr:from>
      <xdr:col>18</xdr:col>
      <xdr:colOff>123825</xdr:colOff>
      <xdr:row>5</xdr:row>
      <xdr:rowOff>160338</xdr:rowOff>
    </xdr:from>
    <xdr:to>
      <xdr:col>20</xdr:col>
      <xdr:colOff>184785</xdr:colOff>
      <xdr:row>7</xdr:row>
      <xdr:rowOff>91758</xdr:rowOff>
    </xdr:to>
    <xdr:sp macro="[0]!Print_CCR_Worksheet" textlink="">
      <xdr:nvSpPr>
        <xdr:cNvPr id="27" name="Rectangle: Rounded Corners 26">
          <a:hlinkClick xmlns:r="http://schemas.openxmlformats.org/officeDocument/2006/relationships" r:id="rId1"/>
          <a:extLst>
            <a:ext uri="{FF2B5EF4-FFF2-40B4-BE49-F238E27FC236}">
              <a16:creationId xmlns:a16="http://schemas.microsoft.com/office/drawing/2014/main" id="{00000000-0008-0000-5600-00001B000000}"/>
            </a:ext>
          </a:extLst>
        </xdr:cNvPr>
        <xdr:cNvSpPr/>
      </xdr:nvSpPr>
      <xdr:spPr>
        <a:xfrm>
          <a:off x="10342245" y="1227138"/>
          <a:ext cx="1280160" cy="350520"/>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t>Training</a:t>
          </a:r>
          <a:r>
            <a:rPr lang="en-US" sz="1000" b="1" baseline="0"/>
            <a:t> Calculator</a:t>
          </a:r>
        </a:p>
      </xdr:txBody>
    </xdr:sp>
    <xdr:clientData/>
  </xdr:twoCellAnchor>
  <xdr:twoCellAnchor>
    <xdr:from>
      <xdr:col>18</xdr:col>
      <xdr:colOff>295592</xdr:colOff>
      <xdr:row>3</xdr:row>
      <xdr:rowOff>0</xdr:rowOff>
    </xdr:from>
    <xdr:to>
      <xdr:col>19</xdr:col>
      <xdr:colOff>581342</xdr:colOff>
      <xdr:row>3</xdr:row>
      <xdr:rowOff>278130</xdr:rowOff>
    </xdr:to>
    <xdr:sp macro="" textlink="">
      <xdr:nvSpPr>
        <xdr:cNvPr id="28" name="Rectangle: Rounded Corners 27">
          <a:hlinkClick xmlns:r="http://schemas.openxmlformats.org/officeDocument/2006/relationships" r:id="rId2"/>
          <a:extLst>
            <a:ext uri="{FF2B5EF4-FFF2-40B4-BE49-F238E27FC236}">
              <a16:creationId xmlns:a16="http://schemas.microsoft.com/office/drawing/2014/main" id="{00000000-0008-0000-5600-00001C000000}"/>
            </a:ext>
          </a:extLst>
        </xdr:cNvPr>
        <xdr:cNvSpPr/>
      </xdr:nvSpPr>
      <xdr:spPr>
        <a:xfrm>
          <a:off x="10514012" y="548640"/>
          <a:ext cx="895350" cy="27813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18</xdr:col>
      <xdr:colOff>295592</xdr:colOff>
      <xdr:row>4</xdr:row>
      <xdr:rowOff>9525</xdr:rowOff>
    </xdr:from>
    <xdr:to>
      <xdr:col>19</xdr:col>
      <xdr:colOff>581342</xdr:colOff>
      <xdr:row>5</xdr:row>
      <xdr:rowOff>91440</xdr:rowOff>
    </xdr:to>
    <xdr:sp macro="" textlink="">
      <xdr:nvSpPr>
        <xdr:cNvPr id="29" name="Rectangle: Rounded Corners 28">
          <a:hlinkClick xmlns:r="http://schemas.openxmlformats.org/officeDocument/2006/relationships" r:id="rId3"/>
          <a:extLst>
            <a:ext uri="{FF2B5EF4-FFF2-40B4-BE49-F238E27FC236}">
              <a16:creationId xmlns:a16="http://schemas.microsoft.com/office/drawing/2014/main" id="{00000000-0008-0000-5600-00001D000000}"/>
            </a:ext>
          </a:extLst>
        </xdr:cNvPr>
        <xdr:cNvSpPr/>
      </xdr:nvSpPr>
      <xdr:spPr>
        <a:xfrm>
          <a:off x="10514012" y="885825"/>
          <a:ext cx="895350" cy="27241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16</xdr:col>
      <xdr:colOff>133350</xdr:colOff>
      <xdr:row>10</xdr:row>
      <xdr:rowOff>0</xdr:rowOff>
    </xdr:from>
    <xdr:to>
      <xdr:col>22</xdr:col>
      <xdr:colOff>342900</xdr:colOff>
      <xdr:row>42</xdr:row>
      <xdr:rowOff>9525</xdr:rowOff>
    </xdr:to>
    <xdr:sp macro="" textlink="" fLocksText="0">
      <xdr:nvSpPr>
        <xdr:cNvPr id="30" name="TextBox 29">
          <a:extLst>
            <a:ext uri="{FF2B5EF4-FFF2-40B4-BE49-F238E27FC236}">
              <a16:creationId xmlns:a16="http://schemas.microsoft.com/office/drawing/2014/main" id="{00000000-0008-0000-5600-00001E000000}"/>
            </a:ext>
          </a:extLst>
        </xdr:cNvPr>
        <xdr:cNvSpPr txBox="1"/>
      </xdr:nvSpPr>
      <xdr:spPr>
        <a:xfrm>
          <a:off x="9132570" y="2065020"/>
          <a:ext cx="3867150" cy="5495925"/>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266700</xdr:colOff>
      <xdr:row>4</xdr:row>
      <xdr:rowOff>190500</xdr:rowOff>
    </xdr:from>
    <xdr:to>
      <xdr:col>2</xdr:col>
      <xdr:colOff>1015094</xdr:colOff>
      <xdr:row>5</xdr:row>
      <xdr:rowOff>219075</xdr:rowOff>
    </xdr:to>
    <xdr:sp macro="" textlink="">
      <xdr:nvSpPr>
        <xdr:cNvPr id="32" name="Rectangle: Rounded Corners 31">
          <a:hlinkClick xmlns:r="http://schemas.openxmlformats.org/officeDocument/2006/relationships" r:id="rId4"/>
          <a:extLst>
            <a:ext uri="{FF2B5EF4-FFF2-40B4-BE49-F238E27FC236}">
              <a16:creationId xmlns:a16="http://schemas.microsoft.com/office/drawing/2014/main" id="{EDBA6845-B63C-42BC-B0DE-CA6272DBAB3B}"/>
            </a:ext>
          </a:extLst>
        </xdr:cNvPr>
        <xdr:cNvSpPr/>
      </xdr:nvSpPr>
      <xdr:spPr>
        <a:xfrm>
          <a:off x="504825" y="10953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266700</xdr:colOff>
      <xdr:row>8</xdr:row>
      <xdr:rowOff>40651</xdr:rowOff>
    </xdr:from>
    <xdr:to>
      <xdr:col>2</xdr:col>
      <xdr:colOff>1020535</xdr:colOff>
      <xdr:row>9</xdr:row>
      <xdr:rowOff>69226</xdr:rowOff>
    </xdr:to>
    <xdr:sp macro="" textlink="">
      <xdr:nvSpPr>
        <xdr:cNvPr id="33" name="Rectangle: Rounded Corners 32">
          <a:hlinkClick xmlns:r="http://schemas.openxmlformats.org/officeDocument/2006/relationships" r:id="rId5"/>
          <a:extLst>
            <a:ext uri="{FF2B5EF4-FFF2-40B4-BE49-F238E27FC236}">
              <a16:creationId xmlns:a16="http://schemas.microsoft.com/office/drawing/2014/main" id="{9E688A50-086E-4E4E-A920-332E5CC9CAC4}"/>
            </a:ext>
          </a:extLst>
        </xdr:cNvPr>
        <xdr:cNvSpPr/>
      </xdr:nvSpPr>
      <xdr:spPr>
        <a:xfrm>
          <a:off x="504825" y="17551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266700</xdr:colOff>
      <xdr:row>9</xdr:row>
      <xdr:rowOff>170514</xdr:rowOff>
    </xdr:from>
    <xdr:to>
      <xdr:col>2</xdr:col>
      <xdr:colOff>1020534</xdr:colOff>
      <xdr:row>10</xdr:row>
      <xdr:rowOff>189564</xdr:rowOff>
    </xdr:to>
    <xdr:sp macro="" textlink="">
      <xdr:nvSpPr>
        <xdr:cNvPr id="34" name="Rectangle: Rounded Corners 33">
          <a:hlinkClick xmlns:r="http://schemas.openxmlformats.org/officeDocument/2006/relationships" r:id="rId6"/>
          <a:extLst>
            <a:ext uri="{FF2B5EF4-FFF2-40B4-BE49-F238E27FC236}">
              <a16:creationId xmlns:a16="http://schemas.microsoft.com/office/drawing/2014/main" id="{2A700A25-192F-447C-8462-4D28DAE1BEE3}"/>
            </a:ext>
          </a:extLst>
        </xdr:cNvPr>
        <xdr:cNvSpPr/>
      </xdr:nvSpPr>
      <xdr:spPr>
        <a:xfrm>
          <a:off x="504825" y="20850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266700</xdr:colOff>
      <xdr:row>6</xdr:row>
      <xdr:rowOff>91763</xdr:rowOff>
    </xdr:from>
    <xdr:to>
      <xdr:col>2</xdr:col>
      <xdr:colOff>1015094</xdr:colOff>
      <xdr:row>7</xdr:row>
      <xdr:rowOff>129863</xdr:rowOff>
    </xdr:to>
    <xdr:sp macro="" textlink="">
      <xdr:nvSpPr>
        <xdr:cNvPr id="35" name="Rectangle: Rounded Corners 34">
          <a:hlinkClick xmlns:r="http://schemas.openxmlformats.org/officeDocument/2006/relationships" r:id="rId7"/>
          <a:extLst>
            <a:ext uri="{FF2B5EF4-FFF2-40B4-BE49-F238E27FC236}">
              <a16:creationId xmlns:a16="http://schemas.microsoft.com/office/drawing/2014/main" id="{4128A409-F574-41E8-99CF-3B55BF72535F}"/>
            </a:ext>
          </a:extLst>
        </xdr:cNvPr>
        <xdr:cNvSpPr/>
      </xdr:nvSpPr>
      <xdr:spPr>
        <a:xfrm>
          <a:off x="504825" y="14252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266700</xdr:colOff>
      <xdr:row>14</xdr:row>
      <xdr:rowOff>131478</xdr:rowOff>
    </xdr:from>
    <xdr:to>
      <xdr:col>2</xdr:col>
      <xdr:colOff>1020535</xdr:colOff>
      <xdr:row>15</xdr:row>
      <xdr:rowOff>131478</xdr:rowOff>
    </xdr:to>
    <xdr:sp macro="" textlink="">
      <xdr:nvSpPr>
        <xdr:cNvPr id="36" name="Rectangle: Rounded Corners 35">
          <a:hlinkClick xmlns:r="http://schemas.openxmlformats.org/officeDocument/2006/relationships" r:id="rId8"/>
          <a:extLst>
            <a:ext uri="{FF2B5EF4-FFF2-40B4-BE49-F238E27FC236}">
              <a16:creationId xmlns:a16="http://schemas.microsoft.com/office/drawing/2014/main" id="{35FF8C3C-79E6-4D1F-91CD-E9DB68433487}"/>
            </a:ext>
          </a:extLst>
        </xdr:cNvPr>
        <xdr:cNvSpPr/>
      </xdr:nvSpPr>
      <xdr:spPr>
        <a:xfrm>
          <a:off x="504825" y="30747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266700</xdr:colOff>
      <xdr:row>16</xdr:row>
      <xdr:rowOff>42266</xdr:rowOff>
    </xdr:from>
    <xdr:to>
      <xdr:col>2</xdr:col>
      <xdr:colOff>1020535</xdr:colOff>
      <xdr:row>17</xdr:row>
      <xdr:rowOff>80366</xdr:rowOff>
    </xdr:to>
    <xdr:sp macro="" textlink="">
      <xdr:nvSpPr>
        <xdr:cNvPr id="37" name="Rectangle: Rounded Corners 36">
          <a:hlinkClick xmlns:r="http://schemas.openxmlformats.org/officeDocument/2006/relationships" r:id="rId9"/>
          <a:extLst>
            <a:ext uri="{FF2B5EF4-FFF2-40B4-BE49-F238E27FC236}">
              <a16:creationId xmlns:a16="http://schemas.microsoft.com/office/drawing/2014/main" id="{9A16356D-BC2B-4664-8C15-4CBC030AABD0}"/>
            </a:ext>
          </a:extLst>
        </xdr:cNvPr>
        <xdr:cNvSpPr/>
      </xdr:nvSpPr>
      <xdr:spPr>
        <a:xfrm>
          <a:off x="504825" y="34045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266700</xdr:colOff>
      <xdr:row>17</xdr:row>
      <xdr:rowOff>181654</xdr:rowOff>
    </xdr:from>
    <xdr:to>
      <xdr:col>2</xdr:col>
      <xdr:colOff>1015092</xdr:colOff>
      <xdr:row>19</xdr:row>
      <xdr:rowOff>114979</xdr:rowOff>
    </xdr:to>
    <xdr:sp macro="" textlink="">
      <xdr:nvSpPr>
        <xdr:cNvPr id="38" name="Rectangle: Rounded Corners 37">
          <a:hlinkClick xmlns:r="http://schemas.openxmlformats.org/officeDocument/2006/relationships" r:id="rId10"/>
          <a:extLst>
            <a:ext uri="{FF2B5EF4-FFF2-40B4-BE49-F238E27FC236}">
              <a16:creationId xmlns:a16="http://schemas.microsoft.com/office/drawing/2014/main" id="{9614378D-9AD2-4C69-BCAB-40526DBB4D93}"/>
            </a:ext>
          </a:extLst>
        </xdr:cNvPr>
        <xdr:cNvSpPr/>
      </xdr:nvSpPr>
      <xdr:spPr>
        <a:xfrm>
          <a:off x="504825" y="37344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266700</xdr:colOff>
      <xdr:row>25</xdr:row>
      <xdr:rowOff>186756</xdr:rowOff>
    </xdr:from>
    <xdr:to>
      <xdr:col>2</xdr:col>
      <xdr:colOff>1016456</xdr:colOff>
      <xdr:row>27</xdr:row>
      <xdr:rowOff>110556</xdr:rowOff>
    </xdr:to>
    <xdr:sp macro="" textlink="">
      <xdr:nvSpPr>
        <xdr:cNvPr id="39" name="Rectangle: Rounded Corners 38">
          <a:hlinkClick xmlns:r="http://schemas.openxmlformats.org/officeDocument/2006/relationships" r:id="rId11"/>
          <a:extLst>
            <a:ext uri="{FF2B5EF4-FFF2-40B4-BE49-F238E27FC236}">
              <a16:creationId xmlns:a16="http://schemas.microsoft.com/office/drawing/2014/main" id="{627243B1-07CB-4C55-816D-764FE46DC77A}"/>
            </a:ext>
          </a:extLst>
        </xdr:cNvPr>
        <xdr:cNvSpPr/>
      </xdr:nvSpPr>
      <xdr:spPr>
        <a:xfrm>
          <a:off x="504825" y="50540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266700</xdr:colOff>
      <xdr:row>13</xdr:row>
      <xdr:rowOff>1615</xdr:rowOff>
    </xdr:from>
    <xdr:to>
      <xdr:col>2</xdr:col>
      <xdr:colOff>1015094</xdr:colOff>
      <xdr:row>14</xdr:row>
      <xdr:rowOff>30190</xdr:rowOff>
    </xdr:to>
    <xdr:sp macro="" textlink="">
      <xdr:nvSpPr>
        <xdr:cNvPr id="40" name="Rectangle: Rounded Corners 39">
          <a:hlinkClick xmlns:r="http://schemas.openxmlformats.org/officeDocument/2006/relationships" r:id="rId12"/>
          <a:extLst>
            <a:ext uri="{FF2B5EF4-FFF2-40B4-BE49-F238E27FC236}">
              <a16:creationId xmlns:a16="http://schemas.microsoft.com/office/drawing/2014/main" id="{936FC27E-3195-4EF1-A24E-C22556293BE2}"/>
            </a:ext>
          </a:extLst>
        </xdr:cNvPr>
        <xdr:cNvSpPr/>
      </xdr:nvSpPr>
      <xdr:spPr>
        <a:xfrm>
          <a:off x="504825" y="27448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266700</xdr:colOff>
      <xdr:row>20</xdr:row>
      <xdr:rowOff>6717</xdr:rowOff>
    </xdr:from>
    <xdr:to>
      <xdr:col>2</xdr:col>
      <xdr:colOff>1028702</xdr:colOff>
      <xdr:row>21</xdr:row>
      <xdr:rowOff>140067</xdr:rowOff>
    </xdr:to>
    <xdr:sp macro="" textlink="">
      <xdr:nvSpPr>
        <xdr:cNvPr id="41" name="Rectangle: Rounded Corners 40">
          <a:hlinkClick xmlns:r="http://schemas.openxmlformats.org/officeDocument/2006/relationships" r:id="rId13"/>
          <a:extLst>
            <a:ext uri="{FF2B5EF4-FFF2-40B4-BE49-F238E27FC236}">
              <a16:creationId xmlns:a16="http://schemas.microsoft.com/office/drawing/2014/main" id="{6CD96C3D-997C-419D-B236-7F2A6B07E977}"/>
            </a:ext>
          </a:extLst>
        </xdr:cNvPr>
        <xdr:cNvSpPr/>
      </xdr:nvSpPr>
      <xdr:spPr>
        <a:xfrm>
          <a:off x="504825" y="40643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266700</xdr:colOff>
      <xdr:row>22</xdr:row>
      <xdr:rowOff>31805</xdr:rowOff>
    </xdr:from>
    <xdr:to>
      <xdr:col>2</xdr:col>
      <xdr:colOff>1020536</xdr:colOff>
      <xdr:row>23</xdr:row>
      <xdr:rowOff>165155</xdr:rowOff>
    </xdr:to>
    <xdr:sp macro="" textlink="">
      <xdr:nvSpPr>
        <xdr:cNvPr id="42" name="Rectangle: Rounded Corners 41">
          <a:hlinkClick xmlns:r="http://schemas.openxmlformats.org/officeDocument/2006/relationships" r:id="rId14"/>
          <a:extLst>
            <a:ext uri="{FF2B5EF4-FFF2-40B4-BE49-F238E27FC236}">
              <a16:creationId xmlns:a16="http://schemas.microsoft.com/office/drawing/2014/main" id="{7D3709A6-9804-4C33-87FC-24A17CD103DA}"/>
            </a:ext>
          </a:extLst>
        </xdr:cNvPr>
        <xdr:cNvSpPr/>
      </xdr:nvSpPr>
      <xdr:spPr>
        <a:xfrm>
          <a:off x="504825" y="43942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266700</xdr:colOff>
      <xdr:row>30</xdr:row>
      <xdr:rowOff>27382</xdr:rowOff>
    </xdr:from>
    <xdr:to>
      <xdr:col>2</xdr:col>
      <xdr:colOff>1020535</xdr:colOff>
      <xdr:row>31</xdr:row>
      <xdr:rowOff>46432</xdr:rowOff>
    </xdr:to>
    <xdr:sp macro="" textlink="">
      <xdr:nvSpPr>
        <xdr:cNvPr id="43" name="Rectangle: Rounded Corners 42">
          <a:hlinkClick xmlns:r="http://schemas.openxmlformats.org/officeDocument/2006/relationships" r:id="rId15"/>
          <a:extLst>
            <a:ext uri="{FF2B5EF4-FFF2-40B4-BE49-F238E27FC236}">
              <a16:creationId xmlns:a16="http://schemas.microsoft.com/office/drawing/2014/main" id="{FDDA2953-2BEB-498D-B06B-31255B118847}"/>
            </a:ext>
          </a:extLst>
        </xdr:cNvPr>
        <xdr:cNvSpPr/>
      </xdr:nvSpPr>
      <xdr:spPr>
        <a:xfrm>
          <a:off x="504825" y="57138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266700</xdr:colOff>
      <xdr:row>24</xdr:row>
      <xdr:rowOff>56893</xdr:rowOff>
    </xdr:from>
    <xdr:to>
      <xdr:col>2</xdr:col>
      <xdr:colOff>1015095</xdr:colOff>
      <xdr:row>25</xdr:row>
      <xdr:rowOff>85468</xdr:rowOff>
    </xdr:to>
    <xdr:sp macro="" textlink="">
      <xdr:nvSpPr>
        <xdr:cNvPr id="44" name="Rectangle: Rounded Corners 43">
          <a:hlinkClick xmlns:r="http://schemas.openxmlformats.org/officeDocument/2006/relationships" r:id="rId16"/>
          <a:extLst>
            <a:ext uri="{FF2B5EF4-FFF2-40B4-BE49-F238E27FC236}">
              <a16:creationId xmlns:a16="http://schemas.microsoft.com/office/drawing/2014/main" id="{5A434F69-424D-4820-BAC2-7439CDF49B91}"/>
            </a:ext>
          </a:extLst>
        </xdr:cNvPr>
        <xdr:cNvSpPr/>
      </xdr:nvSpPr>
      <xdr:spPr>
        <a:xfrm>
          <a:off x="504825" y="47241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266700</xdr:colOff>
      <xdr:row>31</xdr:row>
      <xdr:rowOff>147720</xdr:rowOff>
    </xdr:from>
    <xdr:to>
      <xdr:col>2</xdr:col>
      <xdr:colOff>1020535</xdr:colOff>
      <xdr:row>33</xdr:row>
      <xdr:rowOff>71520</xdr:rowOff>
    </xdr:to>
    <xdr:sp macro="" textlink="">
      <xdr:nvSpPr>
        <xdr:cNvPr id="45" name="Rectangle: Rounded Corners 44">
          <a:hlinkClick xmlns:r="http://schemas.openxmlformats.org/officeDocument/2006/relationships" r:id="rId17"/>
          <a:extLst>
            <a:ext uri="{FF2B5EF4-FFF2-40B4-BE49-F238E27FC236}">
              <a16:creationId xmlns:a16="http://schemas.microsoft.com/office/drawing/2014/main" id="{F171C1C3-A963-4A2C-B843-4C781EE3E1C0}"/>
            </a:ext>
          </a:extLst>
        </xdr:cNvPr>
        <xdr:cNvSpPr/>
      </xdr:nvSpPr>
      <xdr:spPr>
        <a:xfrm>
          <a:off x="504825" y="60436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266700</xdr:colOff>
      <xdr:row>28</xdr:row>
      <xdr:rowOff>2294</xdr:rowOff>
    </xdr:from>
    <xdr:to>
      <xdr:col>2</xdr:col>
      <xdr:colOff>1020536</xdr:colOff>
      <xdr:row>29</xdr:row>
      <xdr:rowOff>135644</xdr:rowOff>
    </xdr:to>
    <xdr:sp macro="" textlink="">
      <xdr:nvSpPr>
        <xdr:cNvPr id="46" name="Rectangle: Rounded Corners 45">
          <a:hlinkClick xmlns:r="http://schemas.openxmlformats.org/officeDocument/2006/relationships" r:id="rId18"/>
          <a:extLst>
            <a:ext uri="{FF2B5EF4-FFF2-40B4-BE49-F238E27FC236}">
              <a16:creationId xmlns:a16="http://schemas.microsoft.com/office/drawing/2014/main" id="{5E948873-E0B1-4512-9A70-D514A20902A3}"/>
            </a:ext>
          </a:extLst>
        </xdr:cNvPr>
        <xdr:cNvSpPr/>
      </xdr:nvSpPr>
      <xdr:spPr>
        <a:xfrm>
          <a:off x="504825" y="53839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266700</xdr:colOff>
      <xdr:row>38</xdr:row>
      <xdr:rowOff>99160</xdr:rowOff>
    </xdr:from>
    <xdr:to>
      <xdr:col>2</xdr:col>
      <xdr:colOff>1015095</xdr:colOff>
      <xdr:row>39</xdr:row>
      <xdr:rowOff>137260</xdr:rowOff>
    </xdr:to>
    <xdr:sp macro="" textlink="">
      <xdr:nvSpPr>
        <xdr:cNvPr id="47" name="Rectangle: Rounded Corners 46">
          <a:hlinkClick xmlns:r="http://schemas.openxmlformats.org/officeDocument/2006/relationships" r:id="rId19"/>
          <a:extLst>
            <a:ext uri="{FF2B5EF4-FFF2-40B4-BE49-F238E27FC236}">
              <a16:creationId xmlns:a16="http://schemas.microsoft.com/office/drawing/2014/main" id="{F29F1F69-6521-461D-BA68-FCBEA06506A9}"/>
            </a:ext>
          </a:extLst>
        </xdr:cNvPr>
        <xdr:cNvSpPr/>
      </xdr:nvSpPr>
      <xdr:spPr>
        <a:xfrm>
          <a:off x="504825" y="70428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266700</xdr:colOff>
      <xdr:row>36</xdr:row>
      <xdr:rowOff>7396</xdr:rowOff>
    </xdr:from>
    <xdr:to>
      <xdr:col>2</xdr:col>
      <xdr:colOff>1015095</xdr:colOff>
      <xdr:row>37</xdr:row>
      <xdr:rowOff>178846</xdr:rowOff>
    </xdr:to>
    <xdr:sp macro="" textlink="">
      <xdr:nvSpPr>
        <xdr:cNvPr id="48" name="Rectangle: Rounded Corners 47">
          <a:hlinkClick xmlns:r="http://schemas.openxmlformats.org/officeDocument/2006/relationships" r:id="rId20"/>
          <a:extLst>
            <a:ext uri="{FF2B5EF4-FFF2-40B4-BE49-F238E27FC236}">
              <a16:creationId xmlns:a16="http://schemas.microsoft.com/office/drawing/2014/main" id="{C2F794B0-4A9D-49A7-92A8-559DF71706B0}"/>
            </a:ext>
          </a:extLst>
        </xdr:cNvPr>
        <xdr:cNvSpPr/>
      </xdr:nvSpPr>
      <xdr:spPr>
        <a:xfrm>
          <a:off x="504825" y="67034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266700</xdr:colOff>
      <xdr:row>33</xdr:row>
      <xdr:rowOff>172808</xdr:rowOff>
    </xdr:from>
    <xdr:to>
      <xdr:col>2</xdr:col>
      <xdr:colOff>1020535</xdr:colOff>
      <xdr:row>35</xdr:row>
      <xdr:rowOff>96608</xdr:rowOff>
    </xdr:to>
    <xdr:sp macro="" textlink="">
      <xdr:nvSpPr>
        <xdr:cNvPr id="49" name="Rectangle: Rounded Corners 48">
          <a:hlinkClick xmlns:r="http://schemas.openxmlformats.org/officeDocument/2006/relationships" r:id="rId21"/>
          <a:extLst>
            <a:ext uri="{FF2B5EF4-FFF2-40B4-BE49-F238E27FC236}">
              <a16:creationId xmlns:a16="http://schemas.microsoft.com/office/drawing/2014/main" id="{D4EAF236-775C-40DF-876D-35C1DC992490}"/>
            </a:ext>
          </a:extLst>
        </xdr:cNvPr>
        <xdr:cNvSpPr/>
      </xdr:nvSpPr>
      <xdr:spPr>
        <a:xfrm>
          <a:off x="504825" y="63735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266700</xdr:colOff>
      <xdr:row>11</xdr:row>
      <xdr:rowOff>62252</xdr:rowOff>
    </xdr:from>
    <xdr:to>
      <xdr:col>2</xdr:col>
      <xdr:colOff>1015094</xdr:colOff>
      <xdr:row>12</xdr:row>
      <xdr:rowOff>100352</xdr:rowOff>
    </xdr:to>
    <xdr:sp macro="" textlink="">
      <xdr:nvSpPr>
        <xdr:cNvPr id="50" name="Rectangle: Rounded Corners 49">
          <a:hlinkClick xmlns:r="http://schemas.openxmlformats.org/officeDocument/2006/relationships" r:id="rId22"/>
          <a:extLst>
            <a:ext uri="{FF2B5EF4-FFF2-40B4-BE49-F238E27FC236}">
              <a16:creationId xmlns:a16="http://schemas.microsoft.com/office/drawing/2014/main" id="{37FCB14C-5027-47BE-9D51-66F899586127}"/>
            </a:ext>
          </a:extLst>
        </xdr:cNvPr>
        <xdr:cNvSpPr/>
      </xdr:nvSpPr>
      <xdr:spPr>
        <a:xfrm>
          <a:off x="504825" y="24149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69</xdr:col>
      <xdr:colOff>0</xdr:colOff>
      <xdr:row>4</xdr:row>
      <xdr:rowOff>47625</xdr:rowOff>
    </xdr:from>
    <xdr:to>
      <xdr:col>71</xdr:col>
      <xdr:colOff>72390</xdr:colOff>
      <xdr:row>8</xdr:row>
      <xdr:rowOff>93345</xdr:rowOff>
    </xdr:to>
    <xdr:sp macro="[0]!Print_CCR_Worksheet"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8458200" y="866775"/>
          <a:ext cx="1291590" cy="617220"/>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t>Community Risk</a:t>
          </a:r>
          <a:r>
            <a:rPr lang="en-US" sz="1000" b="1" baseline="0"/>
            <a:t> Worksheet</a:t>
          </a:r>
        </a:p>
      </xdr:txBody>
    </xdr:sp>
    <xdr:clientData/>
  </xdr:twoCellAnchor>
  <xdr:twoCellAnchor>
    <xdr:from>
      <xdr:col>69</xdr:col>
      <xdr:colOff>209550</xdr:colOff>
      <xdr:row>9</xdr:row>
      <xdr:rowOff>47625</xdr:rowOff>
    </xdr:from>
    <xdr:to>
      <xdr:col>70</xdr:col>
      <xdr:colOff>514350</xdr:colOff>
      <xdr:row>11</xdr:row>
      <xdr:rowOff>36195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5700-000006000000}"/>
            </a:ext>
          </a:extLst>
        </xdr:cNvPr>
        <xdr:cNvSpPr/>
      </xdr:nvSpPr>
      <xdr:spPr>
        <a:xfrm>
          <a:off x="8667750" y="1628775"/>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69</xdr:col>
      <xdr:colOff>209550</xdr:colOff>
      <xdr:row>12</xdr:row>
      <xdr:rowOff>1905</xdr:rowOff>
    </xdr:from>
    <xdr:to>
      <xdr:col>70</xdr:col>
      <xdr:colOff>514350</xdr:colOff>
      <xdr:row>13</xdr:row>
      <xdr:rowOff>85725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00000000-0008-0000-5700-000007000000}"/>
            </a:ext>
          </a:extLst>
        </xdr:cNvPr>
        <xdr:cNvSpPr/>
      </xdr:nvSpPr>
      <xdr:spPr>
        <a:xfrm>
          <a:off x="8667750" y="1964055"/>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64</xdr:col>
      <xdr:colOff>0</xdr:colOff>
      <xdr:row>16</xdr:row>
      <xdr:rowOff>0</xdr:rowOff>
    </xdr:from>
    <xdr:to>
      <xdr:col>74</xdr:col>
      <xdr:colOff>247650</xdr:colOff>
      <xdr:row>45</xdr:row>
      <xdr:rowOff>9525</xdr:rowOff>
    </xdr:to>
    <xdr:sp macro="" textlink="" fLocksText="0">
      <xdr:nvSpPr>
        <xdr:cNvPr id="3" name="TextBox 2">
          <a:extLst>
            <a:ext uri="{FF2B5EF4-FFF2-40B4-BE49-F238E27FC236}">
              <a16:creationId xmlns:a16="http://schemas.microsoft.com/office/drawing/2014/main" id="{00000000-0008-0000-5700-000003000000}"/>
            </a:ext>
          </a:extLst>
        </xdr:cNvPr>
        <xdr:cNvSpPr txBox="1"/>
      </xdr:nvSpPr>
      <xdr:spPr>
        <a:xfrm>
          <a:off x="9182100" y="2733675"/>
          <a:ext cx="3867150" cy="554355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295275</xdr:colOff>
      <xdr:row>1</xdr:row>
      <xdr:rowOff>190500</xdr:rowOff>
    </xdr:from>
    <xdr:to>
      <xdr:col>1</xdr:col>
      <xdr:colOff>1653269</xdr:colOff>
      <xdr:row>2</xdr:row>
      <xdr:rowOff>219075</xdr:rowOff>
    </xdr:to>
    <xdr:sp macro="" textlink="">
      <xdr:nvSpPr>
        <xdr:cNvPr id="26" name="Rectangle: Rounded Corners 25">
          <a:hlinkClick xmlns:r="http://schemas.openxmlformats.org/officeDocument/2006/relationships" r:id="rId4"/>
          <a:extLst>
            <a:ext uri="{FF2B5EF4-FFF2-40B4-BE49-F238E27FC236}">
              <a16:creationId xmlns:a16="http://schemas.microsoft.com/office/drawing/2014/main" id="{4B09AA11-1CCA-482D-87C9-DAB8FA6E3CF2}"/>
            </a:ext>
          </a:extLst>
        </xdr:cNvPr>
        <xdr:cNvSpPr/>
      </xdr:nvSpPr>
      <xdr:spPr>
        <a:xfrm>
          <a:off x="476250" y="3810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295275</xdr:colOff>
      <xdr:row>5</xdr:row>
      <xdr:rowOff>31126</xdr:rowOff>
    </xdr:from>
    <xdr:to>
      <xdr:col>1</xdr:col>
      <xdr:colOff>1658710</xdr:colOff>
      <xdr:row>6</xdr:row>
      <xdr:rowOff>164476</xdr:rowOff>
    </xdr:to>
    <xdr:sp macro="" textlink="">
      <xdr:nvSpPr>
        <xdr:cNvPr id="27" name="Rectangle: Rounded Corners 26">
          <a:hlinkClick xmlns:r="http://schemas.openxmlformats.org/officeDocument/2006/relationships" r:id="rId5"/>
          <a:extLst>
            <a:ext uri="{FF2B5EF4-FFF2-40B4-BE49-F238E27FC236}">
              <a16:creationId xmlns:a16="http://schemas.microsoft.com/office/drawing/2014/main" id="{32063DFA-8F39-48B1-ACF3-D75786D8C66B}"/>
            </a:ext>
          </a:extLst>
        </xdr:cNvPr>
        <xdr:cNvSpPr/>
      </xdr:nvSpPr>
      <xdr:spPr>
        <a:xfrm>
          <a:off x="476250" y="10407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295275</xdr:colOff>
      <xdr:row>7</xdr:row>
      <xdr:rowOff>75264</xdr:rowOff>
    </xdr:from>
    <xdr:to>
      <xdr:col>1</xdr:col>
      <xdr:colOff>1658709</xdr:colOff>
      <xdr:row>9</xdr:row>
      <xdr:rowOff>18114</xdr:rowOff>
    </xdr:to>
    <xdr:sp macro="" textlink="">
      <xdr:nvSpPr>
        <xdr:cNvPr id="28" name="Rectangle: Rounded Corners 27">
          <a:hlinkClick xmlns:r="http://schemas.openxmlformats.org/officeDocument/2006/relationships" r:id="rId6"/>
          <a:extLst>
            <a:ext uri="{FF2B5EF4-FFF2-40B4-BE49-F238E27FC236}">
              <a16:creationId xmlns:a16="http://schemas.microsoft.com/office/drawing/2014/main" id="{50C05596-4AC6-401E-A038-9657ADF6CC40}"/>
            </a:ext>
          </a:extLst>
        </xdr:cNvPr>
        <xdr:cNvSpPr/>
      </xdr:nvSpPr>
      <xdr:spPr>
        <a:xfrm>
          <a:off x="476250" y="13706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295275</xdr:colOff>
      <xdr:row>3</xdr:row>
      <xdr:rowOff>82238</xdr:rowOff>
    </xdr:from>
    <xdr:to>
      <xdr:col>1</xdr:col>
      <xdr:colOff>1653269</xdr:colOff>
      <xdr:row>4</xdr:row>
      <xdr:rowOff>120338</xdr:rowOff>
    </xdr:to>
    <xdr:sp macro="" textlink="">
      <xdr:nvSpPr>
        <xdr:cNvPr id="29" name="Rectangle: Rounded Corners 28">
          <a:hlinkClick xmlns:r="http://schemas.openxmlformats.org/officeDocument/2006/relationships" r:id="rId7"/>
          <a:extLst>
            <a:ext uri="{FF2B5EF4-FFF2-40B4-BE49-F238E27FC236}">
              <a16:creationId xmlns:a16="http://schemas.microsoft.com/office/drawing/2014/main" id="{397600D2-D035-44EC-87D1-4E0FA83541CA}"/>
            </a:ext>
          </a:extLst>
        </xdr:cNvPr>
        <xdr:cNvSpPr/>
      </xdr:nvSpPr>
      <xdr:spPr>
        <a:xfrm>
          <a:off x="476250" y="7108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295275</xdr:colOff>
      <xdr:row>14</xdr:row>
      <xdr:rowOff>17178</xdr:rowOff>
    </xdr:from>
    <xdr:to>
      <xdr:col>1</xdr:col>
      <xdr:colOff>1658710</xdr:colOff>
      <xdr:row>15</xdr:row>
      <xdr:rowOff>55278</xdr:rowOff>
    </xdr:to>
    <xdr:sp macro="" textlink="">
      <xdr:nvSpPr>
        <xdr:cNvPr id="30" name="Rectangle: Rounded Corners 29">
          <a:hlinkClick xmlns:r="http://schemas.openxmlformats.org/officeDocument/2006/relationships" r:id="rId8"/>
          <a:extLst>
            <a:ext uri="{FF2B5EF4-FFF2-40B4-BE49-F238E27FC236}">
              <a16:creationId xmlns:a16="http://schemas.microsoft.com/office/drawing/2014/main" id="{619B1C09-BFB9-46EE-9BD2-ADBDFBCC2008}"/>
            </a:ext>
          </a:extLst>
        </xdr:cNvPr>
        <xdr:cNvSpPr/>
      </xdr:nvSpPr>
      <xdr:spPr>
        <a:xfrm>
          <a:off x="476250" y="23603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295275</xdr:colOff>
      <xdr:row>15</xdr:row>
      <xdr:rowOff>156566</xdr:rowOff>
    </xdr:from>
    <xdr:to>
      <xdr:col>1</xdr:col>
      <xdr:colOff>1658710</xdr:colOff>
      <xdr:row>16</xdr:row>
      <xdr:rowOff>185141</xdr:rowOff>
    </xdr:to>
    <xdr:sp macro="" textlink="">
      <xdr:nvSpPr>
        <xdr:cNvPr id="31" name="Rectangle: Rounded Corners 30">
          <a:hlinkClick xmlns:r="http://schemas.openxmlformats.org/officeDocument/2006/relationships" r:id="rId9"/>
          <a:extLst>
            <a:ext uri="{FF2B5EF4-FFF2-40B4-BE49-F238E27FC236}">
              <a16:creationId xmlns:a16="http://schemas.microsoft.com/office/drawing/2014/main" id="{C9CA9A64-2331-40F0-8784-C3A43F18ED51}"/>
            </a:ext>
          </a:extLst>
        </xdr:cNvPr>
        <xdr:cNvSpPr/>
      </xdr:nvSpPr>
      <xdr:spPr>
        <a:xfrm>
          <a:off x="476250" y="26902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295275</xdr:colOff>
      <xdr:row>17</xdr:row>
      <xdr:rowOff>95929</xdr:rowOff>
    </xdr:from>
    <xdr:to>
      <xdr:col>1</xdr:col>
      <xdr:colOff>1653267</xdr:colOff>
      <xdr:row>18</xdr:row>
      <xdr:rowOff>134029</xdr:rowOff>
    </xdr:to>
    <xdr:sp macro="" textlink="">
      <xdr:nvSpPr>
        <xdr:cNvPr id="32" name="Rectangle: Rounded Corners 31">
          <a:hlinkClick xmlns:r="http://schemas.openxmlformats.org/officeDocument/2006/relationships" r:id="rId10"/>
          <a:extLst>
            <a:ext uri="{FF2B5EF4-FFF2-40B4-BE49-F238E27FC236}">
              <a16:creationId xmlns:a16="http://schemas.microsoft.com/office/drawing/2014/main" id="{B4A086A1-EDD7-44BD-9C04-FAC7BCC623FC}"/>
            </a:ext>
          </a:extLst>
        </xdr:cNvPr>
        <xdr:cNvSpPr/>
      </xdr:nvSpPr>
      <xdr:spPr>
        <a:xfrm>
          <a:off x="476250" y="30201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295275</xdr:colOff>
      <xdr:row>24</xdr:row>
      <xdr:rowOff>81981</xdr:rowOff>
    </xdr:from>
    <xdr:to>
      <xdr:col>1</xdr:col>
      <xdr:colOff>1654631</xdr:colOff>
      <xdr:row>25</xdr:row>
      <xdr:rowOff>120081</xdr:rowOff>
    </xdr:to>
    <xdr:sp macro="" textlink="">
      <xdr:nvSpPr>
        <xdr:cNvPr id="33" name="Rectangle: Rounded Corners 32">
          <a:hlinkClick xmlns:r="http://schemas.openxmlformats.org/officeDocument/2006/relationships" r:id="rId11"/>
          <a:extLst>
            <a:ext uri="{FF2B5EF4-FFF2-40B4-BE49-F238E27FC236}">
              <a16:creationId xmlns:a16="http://schemas.microsoft.com/office/drawing/2014/main" id="{AD2DF104-794F-4AAB-8596-2C4C78B78C3A}"/>
            </a:ext>
          </a:extLst>
        </xdr:cNvPr>
        <xdr:cNvSpPr/>
      </xdr:nvSpPr>
      <xdr:spPr>
        <a:xfrm>
          <a:off x="476250" y="43396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295275</xdr:colOff>
      <xdr:row>12</xdr:row>
      <xdr:rowOff>68290</xdr:rowOff>
    </xdr:from>
    <xdr:to>
      <xdr:col>1</xdr:col>
      <xdr:colOff>1653269</xdr:colOff>
      <xdr:row>13</xdr:row>
      <xdr:rowOff>106390</xdr:rowOff>
    </xdr:to>
    <xdr:sp macro="" textlink="">
      <xdr:nvSpPr>
        <xdr:cNvPr id="34" name="Rectangle: Rounded Corners 33">
          <a:hlinkClick xmlns:r="http://schemas.openxmlformats.org/officeDocument/2006/relationships" r:id="rId12"/>
          <a:extLst>
            <a:ext uri="{FF2B5EF4-FFF2-40B4-BE49-F238E27FC236}">
              <a16:creationId xmlns:a16="http://schemas.microsoft.com/office/drawing/2014/main" id="{9EC777AA-4F8D-4353-98DD-FB45FD593A1B}"/>
            </a:ext>
          </a:extLst>
        </xdr:cNvPr>
        <xdr:cNvSpPr/>
      </xdr:nvSpPr>
      <xdr:spPr>
        <a:xfrm>
          <a:off x="476250" y="20304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295275</xdr:colOff>
      <xdr:row>19</xdr:row>
      <xdr:rowOff>44817</xdr:rowOff>
    </xdr:from>
    <xdr:to>
      <xdr:col>1</xdr:col>
      <xdr:colOff>1666877</xdr:colOff>
      <xdr:row>20</xdr:row>
      <xdr:rowOff>82917</xdr:rowOff>
    </xdr:to>
    <xdr:sp macro="" textlink="">
      <xdr:nvSpPr>
        <xdr:cNvPr id="35" name="Rectangle: Rounded Corners 34">
          <a:hlinkClick xmlns:r="http://schemas.openxmlformats.org/officeDocument/2006/relationships" r:id="rId13"/>
          <a:extLst>
            <a:ext uri="{FF2B5EF4-FFF2-40B4-BE49-F238E27FC236}">
              <a16:creationId xmlns:a16="http://schemas.microsoft.com/office/drawing/2014/main" id="{7674DCA5-5A49-4AB2-86BD-E22C17EF3C3E}"/>
            </a:ext>
          </a:extLst>
        </xdr:cNvPr>
        <xdr:cNvSpPr/>
      </xdr:nvSpPr>
      <xdr:spPr>
        <a:xfrm>
          <a:off x="476250" y="33499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295275</xdr:colOff>
      <xdr:row>20</xdr:row>
      <xdr:rowOff>184205</xdr:rowOff>
    </xdr:from>
    <xdr:to>
      <xdr:col>1</xdr:col>
      <xdr:colOff>1658711</xdr:colOff>
      <xdr:row>22</xdr:row>
      <xdr:rowOff>31805</xdr:rowOff>
    </xdr:to>
    <xdr:sp macro="" textlink="">
      <xdr:nvSpPr>
        <xdr:cNvPr id="36" name="Rectangle: Rounded Corners 35">
          <a:hlinkClick xmlns:r="http://schemas.openxmlformats.org/officeDocument/2006/relationships" r:id="rId14"/>
          <a:extLst>
            <a:ext uri="{FF2B5EF4-FFF2-40B4-BE49-F238E27FC236}">
              <a16:creationId xmlns:a16="http://schemas.microsoft.com/office/drawing/2014/main" id="{B92DCD66-BDD1-4D8B-A649-FE74D36A3B57}"/>
            </a:ext>
          </a:extLst>
        </xdr:cNvPr>
        <xdr:cNvSpPr/>
      </xdr:nvSpPr>
      <xdr:spPr>
        <a:xfrm>
          <a:off x="476250" y="36798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295275</xdr:colOff>
      <xdr:row>27</xdr:row>
      <xdr:rowOff>170257</xdr:rowOff>
    </xdr:from>
    <xdr:to>
      <xdr:col>1</xdr:col>
      <xdr:colOff>1658710</xdr:colOff>
      <xdr:row>29</xdr:row>
      <xdr:rowOff>17857</xdr:rowOff>
    </xdr:to>
    <xdr:sp macro="" textlink="">
      <xdr:nvSpPr>
        <xdr:cNvPr id="37" name="Rectangle: Rounded Corners 36">
          <a:hlinkClick xmlns:r="http://schemas.openxmlformats.org/officeDocument/2006/relationships" r:id="rId15"/>
          <a:extLst>
            <a:ext uri="{FF2B5EF4-FFF2-40B4-BE49-F238E27FC236}">
              <a16:creationId xmlns:a16="http://schemas.microsoft.com/office/drawing/2014/main" id="{4919151C-BD56-494E-B485-3650FE54E0F2}"/>
            </a:ext>
          </a:extLst>
        </xdr:cNvPr>
        <xdr:cNvSpPr/>
      </xdr:nvSpPr>
      <xdr:spPr>
        <a:xfrm>
          <a:off x="476250" y="49994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295275</xdr:colOff>
      <xdr:row>22</xdr:row>
      <xdr:rowOff>133093</xdr:rowOff>
    </xdr:from>
    <xdr:to>
      <xdr:col>1</xdr:col>
      <xdr:colOff>1653270</xdr:colOff>
      <xdr:row>23</xdr:row>
      <xdr:rowOff>171193</xdr:rowOff>
    </xdr:to>
    <xdr:sp macro="" textlink="">
      <xdr:nvSpPr>
        <xdr:cNvPr id="38" name="Rectangle: Rounded Corners 37">
          <a:hlinkClick xmlns:r="http://schemas.openxmlformats.org/officeDocument/2006/relationships" r:id="rId16"/>
          <a:extLst>
            <a:ext uri="{FF2B5EF4-FFF2-40B4-BE49-F238E27FC236}">
              <a16:creationId xmlns:a16="http://schemas.microsoft.com/office/drawing/2014/main" id="{8CC1043D-F82B-4E9C-B0CA-E45EC3F6B98F}"/>
            </a:ext>
          </a:extLst>
        </xdr:cNvPr>
        <xdr:cNvSpPr/>
      </xdr:nvSpPr>
      <xdr:spPr>
        <a:xfrm>
          <a:off x="476250" y="40097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295275</xdr:colOff>
      <xdr:row>29</xdr:row>
      <xdr:rowOff>119145</xdr:rowOff>
    </xdr:from>
    <xdr:to>
      <xdr:col>1</xdr:col>
      <xdr:colOff>1658710</xdr:colOff>
      <xdr:row>30</xdr:row>
      <xdr:rowOff>157245</xdr:rowOff>
    </xdr:to>
    <xdr:sp macro="" textlink="">
      <xdr:nvSpPr>
        <xdr:cNvPr id="39" name="Rectangle: Rounded Corners 38">
          <a:hlinkClick xmlns:r="http://schemas.openxmlformats.org/officeDocument/2006/relationships" r:id="rId17"/>
          <a:extLst>
            <a:ext uri="{FF2B5EF4-FFF2-40B4-BE49-F238E27FC236}">
              <a16:creationId xmlns:a16="http://schemas.microsoft.com/office/drawing/2014/main" id="{69E67DB5-6576-494C-A7D5-7B3DE9C14C82}"/>
            </a:ext>
          </a:extLst>
        </xdr:cNvPr>
        <xdr:cNvSpPr/>
      </xdr:nvSpPr>
      <xdr:spPr>
        <a:xfrm>
          <a:off x="476250" y="53293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295275</xdr:colOff>
      <xdr:row>26</xdr:row>
      <xdr:rowOff>30869</xdr:rowOff>
    </xdr:from>
    <xdr:to>
      <xdr:col>1</xdr:col>
      <xdr:colOff>1658711</xdr:colOff>
      <xdr:row>27</xdr:row>
      <xdr:rowOff>68969</xdr:rowOff>
    </xdr:to>
    <xdr:sp macro="" textlink="">
      <xdr:nvSpPr>
        <xdr:cNvPr id="40" name="Rectangle: Rounded Corners 39">
          <a:hlinkClick xmlns:r="http://schemas.openxmlformats.org/officeDocument/2006/relationships" r:id="rId1"/>
          <a:extLst>
            <a:ext uri="{FF2B5EF4-FFF2-40B4-BE49-F238E27FC236}">
              <a16:creationId xmlns:a16="http://schemas.microsoft.com/office/drawing/2014/main" id="{9694196E-AC68-469C-ADCE-53DC9323FB16}"/>
            </a:ext>
          </a:extLst>
        </xdr:cNvPr>
        <xdr:cNvSpPr/>
      </xdr:nvSpPr>
      <xdr:spPr>
        <a:xfrm>
          <a:off x="476250" y="46695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295275</xdr:colOff>
      <xdr:row>34</xdr:row>
      <xdr:rowOff>165835</xdr:rowOff>
    </xdr:from>
    <xdr:to>
      <xdr:col>1</xdr:col>
      <xdr:colOff>1653270</xdr:colOff>
      <xdr:row>36</xdr:row>
      <xdr:rowOff>13435</xdr:rowOff>
    </xdr:to>
    <xdr:sp macro="" textlink="">
      <xdr:nvSpPr>
        <xdr:cNvPr id="41" name="Rectangle: Rounded Corners 40">
          <a:hlinkClick xmlns:r="http://schemas.openxmlformats.org/officeDocument/2006/relationships" r:id="rId18"/>
          <a:extLst>
            <a:ext uri="{FF2B5EF4-FFF2-40B4-BE49-F238E27FC236}">
              <a16:creationId xmlns:a16="http://schemas.microsoft.com/office/drawing/2014/main" id="{5A41ED69-9171-44A7-AF5A-DBC77F31BB0B}"/>
            </a:ext>
          </a:extLst>
        </xdr:cNvPr>
        <xdr:cNvSpPr/>
      </xdr:nvSpPr>
      <xdr:spPr>
        <a:xfrm>
          <a:off x="476250" y="63285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295275</xdr:colOff>
      <xdr:row>33</xdr:row>
      <xdr:rowOff>16921</xdr:rowOff>
    </xdr:from>
    <xdr:to>
      <xdr:col>1</xdr:col>
      <xdr:colOff>1653270</xdr:colOff>
      <xdr:row>34</xdr:row>
      <xdr:rowOff>55021</xdr:rowOff>
    </xdr:to>
    <xdr:sp macro="" textlink="">
      <xdr:nvSpPr>
        <xdr:cNvPr id="42" name="Rectangle: Rounded Corners 41">
          <a:hlinkClick xmlns:r="http://schemas.openxmlformats.org/officeDocument/2006/relationships" r:id="rId19"/>
          <a:extLst>
            <a:ext uri="{FF2B5EF4-FFF2-40B4-BE49-F238E27FC236}">
              <a16:creationId xmlns:a16="http://schemas.microsoft.com/office/drawing/2014/main" id="{BD4D0CB5-6A82-42E7-B933-6FEF7CCC16BA}"/>
            </a:ext>
          </a:extLst>
        </xdr:cNvPr>
        <xdr:cNvSpPr/>
      </xdr:nvSpPr>
      <xdr:spPr>
        <a:xfrm>
          <a:off x="476250" y="59890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295275</xdr:colOff>
      <xdr:row>31</xdr:row>
      <xdr:rowOff>68033</xdr:rowOff>
    </xdr:from>
    <xdr:to>
      <xdr:col>1</xdr:col>
      <xdr:colOff>1658710</xdr:colOff>
      <xdr:row>32</xdr:row>
      <xdr:rowOff>106133</xdr:rowOff>
    </xdr:to>
    <xdr:sp macro="" textlink="">
      <xdr:nvSpPr>
        <xdr:cNvPr id="43" name="Rectangle: Rounded Corners 42">
          <a:hlinkClick xmlns:r="http://schemas.openxmlformats.org/officeDocument/2006/relationships" r:id="rId20"/>
          <a:extLst>
            <a:ext uri="{FF2B5EF4-FFF2-40B4-BE49-F238E27FC236}">
              <a16:creationId xmlns:a16="http://schemas.microsoft.com/office/drawing/2014/main" id="{40B0F544-CA06-4E82-9058-6226F2FE4A79}"/>
            </a:ext>
          </a:extLst>
        </xdr:cNvPr>
        <xdr:cNvSpPr/>
      </xdr:nvSpPr>
      <xdr:spPr>
        <a:xfrm>
          <a:off x="476250" y="56592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295275</xdr:colOff>
      <xdr:row>10</xdr:row>
      <xdr:rowOff>24152</xdr:rowOff>
    </xdr:from>
    <xdr:to>
      <xdr:col>1</xdr:col>
      <xdr:colOff>1653269</xdr:colOff>
      <xdr:row>11</xdr:row>
      <xdr:rowOff>62252</xdr:rowOff>
    </xdr:to>
    <xdr:sp macro="" textlink="">
      <xdr:nvSpPr>
        <xdr:cNvPr id="44" name="Rectangle: Rounded Corners 43">
          <a:hlinkClick xmlns:r="http://schemas.openxmlformats.org/officeDocument/2006/relationships" r:id="rId21"/>
          <a:extLst>
            <a:ext uri="{FF2B5EF4-FFF2-40B4-BE49-F238E27FC236}">
              <a16:creationId xmlns:a16="http://schemas.microsoft.com/office/drawing/2014/main" id="{51EB7F7A-C7E5-4EBB-804D-C74C4C527C91}"/>
            </a:ext>
          </a:extLst>
        </xdr:cNvPr>
        <xdr:cNvSpPr/>
      </xdr:nvSpPr>
      <xdr:spPr>
        <a:xfrm>
          <a:off x="476250" y="17005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604157</xdr:colOff>
      <xdr:row>8</xdr:row>
      <xdr:rowOff>5443</xdr:rowOff>
    </xdr:from>
    <xdr:to>
      <xdr:col>8</xdr:col>
      <xdr:colOff>669471</xdr:colOff>
      <xdr:row>11</xdr:row>
      <xdr:rowOff>38100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4822371" y="4316186"/>
          <a:ext cx="1817914" cy="604157"/>
        </a:xfrm>
        <a:prstGeom prst="round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Go to Worksheet</a:t>
          </a:r>
        </a:p>
      </xdr:txBody>
    </xdr:sp>
    <xdr:clientData/>
  </xdr:twoCellAnchor>
  <xdr:twoCellAnchor>
    <xdr:from>
      <xdr:col>7</xdr:col>
      <xdr:colOff>152400</xdr:colOff>
      <xdr:row>12</xdr:row>
      <xdr:rowOff>57150</xdr:rowOff>
    </xdr:from>
    <xdr:to>
      <xdr:col>8</xdr:col>
      <xdr:colOff>219075</xdr:colOff>
      <xdr:row>13</xdr:row>
      <xdr:rowOff>140970</xdr:rowOff>
    </xdr:to>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00000000-0008-0000-5800-00000B000000}"/>
            </a:ext>
          </a:extLst>
        </xdr:cNvPr>
        <xdr:cNvSpPr/>
      </xdr:nvSpPr>
      <xdr:spPr>
        <a:xfrm>
          <a:off x="5276850" y="51244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7</xdr:col>
      <xdr:colOff>152400</xdr:colOff>
      <xdr:row>14</xdr:row>
      <xdr:rowOff>11430</xdr:rowOff>
    </xdr:from>
    <xdr:to>
      <xdr:col>8</xdr:col>
      <xdr:colOff>219075</xdr:colOff>
      <xdr:row>15</xdr:row>
      <xdr:rowOff>95250</xdr:rowOff>
    </xdr:to>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00000000-0008-0000-5800-00000C000000}"/>
            </a:ext>
          </a:extLst>
        </xdr:cNvPr>
        <xdr:cNvSpPr/>
      </xdr:nvSpPr>
      <xdr:spPr>
        <a:xfrm>
          <a:off x="5276850" y="545973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15</xdr:col>
      <xdr:colOff>485775</xdr:colOff>
      <xdr:row>0</xdr:row>
      <xdr:rowOff>190500</xdr:rowOff>
    </xdr:from>
    <xdr:to>
      <xdr:col>19</xdr:col>
      <xdr:colOff>557894</xdr:colOff>
      <xdr:row>0</xdr:row>
      <xdr:rowOff>419100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AC60DA31-CE10-4314-BDEA-5D75C46372BA}"/>
            </a:ext>
          </a:extLst>
        </xdr:cNvPr>
        <xdr:cNvSpPr/>
      </xdr:nvSpPr>
      <xdr:spPr>
        <a:xfrm>
          <a:off x="12420600" y="1905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15</xdr:col>
      <xdr:colOff>485775</xdr:colOff>
      <xdr:row>1</xdr:row>
      <xdr:rowOff>374026</xdr:rowOff>
    </xdr:from>
    <xdr:to>
      <xdr:col>19</xdr:col>
      <xdr:colOff>563335</xdr:colOff>
      <xdr:row>1</xdr:row>
      <xdr:rowOff>602626</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9D4B6796-F2C8-4343-B886-7C9CE59FFB21}"/>
            </a:ext>
          </a:extLst>
        </xdr:cNvPr>
        <xdr:cNvSpPr/>
      </xdr:nvSpPr>
      <xdr:spPr>
        <a:xfrm>
          <a:off x="12420600" y="8502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15</xdr:col>
      <xdr:colOff>485775</xdr:colOff>
      <xdr:row>1</xdr:row>
      <xdr:rowOff>703914</xdr:rowOff>
    </xdr:from>
    <xdr:to>
      <xdr:col>19</xdr:col>
      <xdr:colOff>563334</xdr:colOff>
      <xdr:row>2</xdr:row>
      <xdr:rowOff>103839</xdr:rowOff>
    </xdr:to>
    <xdr:sp macro="" textlink="">
      <xdr:nvSpPr>
        <xdr:cNvPr id="6" name="Rectangle: Rounded Corners 5">
          <a:hlinkClick xmlns:r="http://schemas.openxmlformats.org/officeDocument/2006/relationships" r:id="rId6"/>
          <a:extLst>
            <a:ext uri="{FF2B5EF4-FFF2-40B4-BE49-F238E27FC236}">
              <a16:creationId xmlns:a16="http://schemas.microsoft.com/office/drawing/2014/main" id="{DA6E6DAE-F95A-46BF-88A1-ECD979095592}"/>
            </a:ext>
          </a:extLst>
        </xdr:cNvPr>
        <xdr:cNvSpPr/>
      </xdr:nvSpPr>
      <xdr:spPr>
        <a:xfrm>
          <a:off x="12420600" y="11801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15</xdr:col>
      <xdr:colOff>485775</xdr:colOff>
      <xdr:row>1</xdr:row>
      <xdr:rowOff>44138</xdr:rowOff>
    </xdr:from>
    <xdr:to>
      <xdr:col>19</xdr:col>
      <xdr:colOff>557894</xdr:colOff>
      <xdr:row>1</xdr:row>
      <xdr:rowOff>272738</xdr:rowOff>
    </xdr:to>
    <xdr:sp macro="" textlink="">
      <xdr:nvSpPr>
        <xdr:cNvPr id="7" name="Rectangle: Rounded Corners 6">
          <a:hlinkClick xmlns:r="http://schemas.openxmlformats.org/officeDocument/2006/relationships" r:id="rId7"/>
          <a:extLst>
            <a:ext uri="{FF2B5EF4-FFF2-40B4-BE49-F238E27FC236}">
              <a16:creationId xmlns:a16="http://schemas.microsoft.com/office/drawing/2014/main" id="{B45FA6E6-15E8-4627-889C-6B3385B921EC}"/>
            </a:ext>
          </a:extLst>
        </xdr:cNvPr>
        <xdr:cNvSpPr/>
      </xdr:nvSpPr>
      <xdr:spPr>
        <a:xfrm>
          <a:off x="12420600" y="5203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15</xdr:col>
      <xdr:colOff>485775</xdr:colOff>
      <xdr:row>2</xdr:row>
      <xdr:rowOff>864903</xdr:rowOff>
    </xdr:from>
    <xdr:to>
      <xdr:col>19</xdr:col>
      <xdr:colOff>563335</xdr:colOff>
      <xdr:row>3</xdr:row>
      <xdr:rowOff>217203</xdr:rowOff>
    </xdr:to>
    <xdr:sp macro="" textlink="">
      <xdr:nvSpPr>
        <xdr:cNvPr id="8" name="Rectangle: Rounded Corners 7">
          <a:hlinkClick xmlns:r="http://schemas.openxmlformats.org/officeDocument/2006/relationships" r:id="rId8"/>
          <a:extLst>
            <a:ext uri="{FF2B5EF4-FFF2-40B4-BE49-F238E27FC236}">
              <a16:creationId xmlns:a16="http://schemas.microsoft.com/office/drawing/2014/main" id="{BB1F754E-1391-4942-8EDD-54A1218A5655}"/>
            </a:ext>
          </a:extLst>
        </xdr:cNvPr>
        <xdr:cNvSpPr/>
      </xdr:nvSpPr>
      <xdr:spPr>
        <a:xfrm>
          <a:off x="12420600" y="21698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15</xdr:col>
      <xdr:colOff>485775</xdr:colOff>
      <xdr:row>3</xdr:row>
      <xdr:rowOff>318491</xdr:rowOff>
    </xdr:from>
    <xdr:to>
      <xdr:col>19</xdr:col>
      <xdr:colOff>563335</xdr:colOff>
      <xdr:row>4</xdr:row>
      <xdr:rowOff>32741</xdr:rowOff>
    </xdr:to>
    <xdr:sp macro="" textlink="">
      <xdr:nvSpPr>
        <xdr:cNvPr id="9" name="Rectangle: Rounded Corners 8">
          <a:hlinkClick xmlns:r="http://schemas.openxmlformats.org/officeDocument/2006/relationships" r:id="rId9"/>
          <a:extLst>
            <a:ext uri="{FF2B5EF4-FFF2-40B4-BE49-F238E27FC236}">
              <a16:creationId xmlns:a16="http://schemas.microsoft.com/office/drawing/2014/main" id="{384DFE82-A2BA-469D-BD6E-142FAD4064F3}"/>
            </a:ext>
          </a:extLst>
        </xdr:cNvPr>
        <xdr:cNvSpPr/>
      </xdr:nvSpPr>
      <xdr:spPr>
        <a:xfrm>
          <a:off x="12420600" y="24997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15</xdr:col>
      <xdr:colOff>485775</xdr:colOff>
      <xdr:row>4</xdr:row>
      <xdr:rowOff>134029</xdr:rowOff>
    </xdr:from>
    <xdr:to>
      <xdr:col>19</xdr:col>
      <xdr:colOff>557892</xdr:colOff>
      <xdr:row>4</xdr:row>
      <xdr:rowOff>362629</xdr:rowOff>
    </xdr:to>
    <xdr:sp macro="" textlink="">
      <xdr:nvSpPr>
        <xdr:cNvPr id="10" name="Rectangle: Rounded Corners 9">
          <a:hlinkClick xmlns:r="http://schemas.openxmlformats.org/officeDocument/2006/relationships" r:id="rId10"/>
          <a:extLst>
            <a:ext uri="{FF2B5EF4-FFF2-40B4-BE49-F238E27FC236}">
              <a16:creationId xmlns:a16="http://schemas.microsoft.com/office/drawing/2014/main" id="{F5570251-6747-4A1B-9063-EDA83297E396}"/>
            </a:ext>
          </a:extLst>
        </xdr:cNvPr>
        <xdr:cNvSpPr/>
      </xdr:nvSpPr>
      <xdr:spPr>
        <a:xfrm>
          <a:off x="12420600" y="28296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15</xdr:col>
      <xdr:colOff>485775</xdr:colOff>
      <xdr:row>7</xdr:row>
      <xdr:rowOff>81981</xdr:rowOff>
    </xdr:from>
    <xdr:to>
      <xdr:col>19</xdr:col>
      <xdr:colOff>559256</xdr:colOff>
      <xdr:row>8</xdr:row>
      <xdr:rowOff>72456</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18EF5842-1C6B-4944-985E-B77C78D3A64E}"/>
            </a:ext>
          </a:extLst>
        </xdr:cNvPr>
        <xdr:cNvSpPr/>
      </xdr:nvSpPr>
      <xdr:spPr>
        <a:xfrm>
          <a:off x="12420600" y="41491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15</xdr:col>
      <xdr:colOff>485775</xdr:colOff>
      <xdr:row>2</xdr:row>
      <xdr:rowOff>535015</xdr:rowOff>
    </xdr:from>
    <xdr:to>
      <xdr:col>19</xdr:col>
      <xdr:colOff>557894</xdr:colOff>
      <xdr:row>2</xdr:row>
      <xdr:rowOff>763615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A9706622-8669-45D0-A1C0-F62DC0535C90}"/>
            </a:ext>
          </a:extLst>
        </xdr:cNvPr>
        <xdr:cNvSpPr/>
      </xdr:nvSpPr>
      <xdr:spPr>
        <a:xfrm>
          <a:off x="12420600" y="18399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15</xdr:col>
      <xdr:colOff>485775</xdr:colOff>
      <xdr:row>4</xdr:row>
      <xdr:rowOff>463917</xdr:rowOff>
    </xdr:from>
    <xdr:to>
      <xdr:col>19</xdr:col>
      <xdr:colOff>571502</xdr:colOff>
      <xdr:row>4</xdr:row>
      <xdr:rowOff>692517</xdr:rowOff>
    </xdr:to>
    <xdr:sp macro="" textlink="">
      <xdr:nvSpPr>
        <xdr:cNvPr id="15" name="Rectangle: Rounded Corners 14">
          <a:hlinkClick xmlns:r="http://schemas.openxmlformats.org/officeDocument/2006/relationships" r:id="rId13"/>
          <a:extLst>
            <a:ext uri="{FF2B5EF4-FFF2-40B4-BE49-F238E27FC236}">
              <a16:creationId xmlns:a16="http://schemas.microsoft.com/office/drawing/2014/main" id="{40946EAE-4991-443D-B7E9-075D594BF8E9}"/>
            </a:ext>
          </a:extLst>
        </xdr:cNvPr>
        <xdr:cNvSpPr/>
      </xdr:nvSpPr>
      <xdr:spPr>
        <a:xfrm>
          <a:off x="12420600" y="31594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15</xdr:col>
      <xdr:colOff>485775</xdr:colOff>
      <xdr:row>4</xdr:row>
      <xdr:rowOff>793805</xdr:rowOff>
    </xdr:from>
    <xdr:to>
      <xdr:col>19</xdr:col>
      <xdr:colOff>563336</xdr:colOff>
      <xdr:row>5</xdr:row>
      <xdr:rowOff>12755</xdr:rowOff>
    </xdr:to>
    <xdr:sp macro="" textlink="">
      <xdr:nvSpPr>
        <xdr:cNvPr id="16" name="Rectangle: Rounded Corners 15">
          <a:hlinkClick xmlns:r="http://schemas.openxmlformats.org/officeDocument/2006/relationships" r:id="rId14"/>
          <a:extLst>
            <a:ext uri="{FF2B5EF4-FFF2-40B4-BE49-F238E27FC236}">
              <a16:creationId xmlns:a16="http://schemas.microsoft.com/office/drawing/2014/main" id="{8DEB11CC-C4AC-4D13-B909-2623B8B1F09B}"/>
            </a:ext>
          </a:extLst>
        </xdr:cNvPr>
        <xdr:cNvSpPr/>
      </xdr:nvSpPr>
      <xdr:spPr>
        <a:xfrm>
          <a:off x="12420600" y="34893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15</xdr:col>
      <xdr:colOff>485775</xdr:colOff>
      <xdr:row>10</xdr:row>
      <xdr:rowOff>122632</xdr:rowOff>
    </xdr:from>
    <xdr:to>
      <xdr:col>19</xdr:col>
      <xdr:colOff>563335</xdr:colOff>
      <xdr:row>11</xdr:row>
      <xdr:rowOff>160732</xdr:rowOff>
    </xdr:to>
    <xdr:sp macro="" textlink="">
      <xdr:nvSpPr>
        <xdr:cNvPr id="17" name="Rectangle: Rounded Corners 16">
          <a:hlinkClick xmlns:r="http://schemas.openxmlformats.org/officeDocument/2006/relationships" r:id="rId15"/>
          <a:extLst>
            <a:ext uri="{FF2B5EF4-FFF2-40B4-BE49-F238E27FC236}">
              <a16:creationId xmlns:a16="http://schemas.microsoft.com/office/drawing/2014/main" id="{6B302404-4177-44D5-9BC5-6DA8C532E6DA}"/>
            </a:ext>
          </a:extLst>
        </xdr:cNvPr>
        <xdr:cNvSpPr/>
      </xdr:nvSpPr>
      <xdr:spPr>
        <a:xfrm>
          <a:off x="12420600" y="48089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15</xdr:col>
      <xdr:colOff>485775</xdr:colOff>
      <xdr:row>6</xdr:row>
      <xdr:rowOff>85468</xdr:rowOff>
    </xdr:from>
    <xdr:to>
      <xdr:col>19</xdr:col>
      <xdr:colOff>557895</xdr:colOff>
      <xdr:row>6</xdr:row>
      <xdr:rowOff>314068</xdr:rowOff>
    </xdr:to>
    <xdr:sp macro="" textlink="">
      <xdr:nvSpPr>
        <xdr:cNvPr id="18" name="Rectangle: Rounded Corners 17">
          <a:hlinkClick xmlns:r="http://schemas.openxmlformats.org/officeDocument/2006/relationships" r:id="rId16"/>
          <a:extLst>
            <a:ext uri="{FF2B5EF4-FFF2-40B4-BE49-F238E27FC236}">
              <a16:creationId xmlns:a16="http://schemas.microsoft.com/office/drawing/2014/main" id="{72BBDFC9-0A15-4243-A868-28462AD63C12}"/>
            </a:ext>
          </a:extLst>
        </xdr:cNvPr>
        <xdr:cNvSpPr/>
      </xdr:nvSpPr>
      <xdr:spPr>
        <a:xfrm>
          <a:off x="12420600" y="38192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15</xdr:col>
      <xdr:colOff>485775</xdr:colOff>
      <xdr:row>12</xdr:row>
      <xdr:rowOff>71520</xdr:rowOff>
    </xdr:from>
    <xdr:to>
      <xdr:col>19</xdr:col>
      <xdr:colOff>563335</xdr:colOff>
      <xdr:row>13</xdr:row>
      <xdr:rowOff>109620</xdr:rowOff>
    </xdr:to>
    <xdr:sp macro="" textlink="">
      <xdr:nvSpPr>
        <xdr:cNvPr id="19" name="Rectangle: Rounded Corners 18">
          <a:hlinkClick xmlns:r="http://schemas.openxmlformats.org/officeDocument/2006/relationships" r:id="rId17"/>
          <a:extLst>
            <a:ext uri="{FF2B5EF4-FFF2-40B4-BE49-F238E27FC236}">
              <a16:creationId xmlns:a16="http://schemas.microsoft.com/office/drawing/2014/main" id="{9CBD54A5-445C-4306-9106-9D61FF8C0E10}"/>
            </a:ext>
          </a:extLst>
        </xdr:cNvPr>
        <xdr:cNvSpPr/>
      </xdr:nvSpPr>
      <xdr:spPr>
        <a:xfrm>
          <a:off x="12420600" y="51388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15</xdr:col>
      <xdr:colOff>485775</xdr:colOff>
      <xdr:row>8</xdr:row>
      <xdr:rowOff>173744</xdr:rowOff>
    </xdr:from>
    <xdr:to>
      <xdr:col>19</xdr:col>
      <xdr:colOff>563336</xdr:colOff>
      <xdr:row>10</xdr:row>
      <xdr:rowOff>21344</xdr:rowOff>
    </xdr:to>
    <xdr:sp macro="" textlink="">
      <xdr:nvSpPr>
        <xdr:cNvPr id="20" name="Rectangle: Rounded Corners 19">
          <a:hlinkClick xmlns:r="http://schemas.openxmlformats.org/officeDocument/2006/relationships" r:id="rId18"/>
          <a:extLst>
            <a:ext uri="{FF2B5EF4-FFF2-40B4-BE49-F238E27FC236}">
              <a16:creationId xmlns:a16="http://schemas.microsoft.com/office/drawing/2014/main" id="{00110414-D1D3-4B6A-9ECC-24BC5AB199B1}"/>
            </a:ext>
          </a:extLst>
        </xdr:cNvPr>
        <xdr:cNvSpPr/>
      </xdr:nvSpPr>
      <xdr:spPr>
        <a:xfrm>
          <a:off x="12420600" y="44790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15</xdr:col>
      <xdr:colOff>485775</xdr:colOff>
      <xdr:row>17</xdr:row>
      <xdr:rowOff>118210</xdr:rowOff>
    </xdr:from>
    <xdr:to>
      <xdr:col>19</xdr:col>
      <xdr:colOff>557895</xdr:colOff>
      <xdr:row>18</xdr:row>
      <xdr:rowOff>156310</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2B005545-2BC9-407C-BE0E-423EA7B0E3A8}"/>
            </a:ext>
          </a:extLst>
        </xdr:cNvPr>
        <xdr:cNvSpPr/>
      </xdr:nvSpPr>
      <xdr:spPr>
        <a:xfrm>
          <a:off x="12420600" y="61380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15</xdr:col>
      <xdr:colOff>485775</xdr:colOff>
      <xdr:row>15</xdr:row>
      <xdr:rowOff>159796</xdr:rowOff>
    </xdr:from>
    <xdr:to>
      <xdr:col>19</xdr:col>
      <xdr:colOff>557895</xdr:colOff>
      <xdr:row>17</xdr:row>
      <xdr:rowOff>7396</xdr:rowOff>
    </xdr:to>
    <xdr:sp macro="" textlink="">
      <xdr:nvSpPr>
        <xdr:cNvPr id="22" name="Rectangle: Rounded Corners 21">
          <a:hlinkClick xmlns:r="http://schemas.openxmlformats.org/officeDocument/2006/relationships" r:id="rId20"/>
          <a:extLst>
            <a:ext uri="{FF2B5EF4-FFF2-40B4-BE49-F238E27FC236}">
              <a16:creationId xmlns:a16="http://schemas.microsoft.com/office/drawing/2014/main" id="{1AA9A4CE-D113-49F5-B773-782E73AD334C}"/>
            </a:ext>
          </a:extLst>
        </xdr:cNvPr>
        <xdr:cNvSpPr/>
      </xdr:nvSpPr>
      <xdr:spPr>
        <a:xfrm>
          <a:off x="12420600" y="57985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15</xdr:col>
      <xdr:colOff>485775</xdr:colOff>
      <xdr:row>14</xdr:row>
      <xdr:rowOff>20408</xdr:rowOff>
    </xdr:from>
    <xdr:to>
      <xdr:col>19</xdr:col>
      <xdr:colOff>563335</xdr:colOff>
      <xdr:row>15</xdr:row>
      <xdr:rowOff>58508</xdr:rowOff>
    </xdr:to>
    <xdr:sp macro="" textlink="">
      <xdr:nvSpPr>
        <xdr:cNvPr id="23" name="Rectangle: Rounded Corners 22">
          <a:hlinkClick xmlns:r="http://schemas.openxmlformats.org/officeDocument/2006/relationships" r:id="rId21"/>
          <a:extLst>
            <a:ext uri="{FF2B5EF4-FFF2-40B4-BE49-F238E27FC236}">
              <a16:creationId xmlns:a16="http://schemas.microsoft.com/office/drawing/2014/main" id="{EE1D3966-C9A0-42C1-A84D-46467D5A652D}"/>
            </a:ext>
          </a:extLst>
        </xdr:cNvPr>
        <xdr:cNvSpPr/>
      </xdr:nvSpPr>
      <xdr:spPr>
        <a:xfrm>
          <a:off x="12420600" y="54687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15</xdr:col>
      <xdr:colOff>485775</xdr:colOff>
      <xdr:row>2</xdr:row>
      <xdr:rowOff>205127</xdr:rowOff>
    </xdr:from>
    <xdr:to>
      <xdr:col>19</xdr:col>
      <xdr:colOff>557894</xdr:colOff>
      <xdr:row>2</xdr:row>
      <xdr:rowOff>433727</xdr:rowOff>
    </xdr:to>
    <xdr:sp macro="" textlink="">
      <xdr:nvSpPr>
        <xdr:cNvPr id="24" name="Rectangle: Rounded Corners 23">
          <a:hlinkClick xmlns:r="http://schemas.openxmlformats.org/officeDocument/2006/relationships" r:id="rId22"/>
          <a:extLst>
            <a:ext uri="{FF2B5EF4-FFF2-40B4-BE49-F238E27FC236}">
              <a16:creationId xmlns:a16="http://schemas.microsoft.com/office/drawing/2014/main" id="{7FDB971A-4EB5-4793-BF16-F167960378E5}"/>
            </a:ext>
          </a:extLst>
        </xdr:cNvPr>
        <xdr:cNvSpPr/>
      </xdr:nvSpPr>
      <xdr:spPr>
        <a:xfrm>
          <a:off x="12420600" y="15100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84667</xdr:colOff>
      <xdr:row>2</xdr:row>
      <xdr:rowOff>95251</xdr:rowOff>
    </xdr:from>
    <xdr:to>
      <xdr:col>3</xdr:col>
      <xdr:colOff>349251</xdr:colOff>
      <xdr:row>3</xdr:row>
      <xdr:rowOff>201083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294217" y="638176"/>
          <a:ext cx="1864784" cy="229657"/>
        </a:xfrm>
        <a:prstGeom prst="rect">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t>Back</a:t>
          </a:r>
          <a:r>
            <a:rPr lang="en-US" sz="900" b="1" baseline="0"/>
            <a:t> to instructions</a:t>
          </a:r>
          <a:endParaRPr lang="en-US" sz="900" b="1"/>
        </a:p>
      </xdr:txBody>
    </xdr:sp>
    <xdr:clientData/>
  </xdr:twoCellAnchor>
  <xdr:twoCellAnchor>
    <xdr:from>
      <xdr:col>15</xdr:col>
      <xdr:colOff>1356642</xdr:colOff>
      <xdr:row>3</xdr:row>
      <xdr:rowOff>61233</xdr:rowOff>
    </xdr:from>
    <xdr:to>
      <xdr:col>15</xdr:col>
      <xdr:colOff>2271041</xdr:colOff>
      <xdr:row>5</xdr:row>
      <xdr:rowOff>83763</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5900-000005000000}"/>
            </a:ext>
          </a:extLst>
        </xdr:cNvPr>
        <xdr:cNvSpPr/>
      </xdr:nvSpPr>
      <xdr:spPr>
        <a:xfrm>
          <a:off x="15725785" y="730704"/>
          <a:ext cx="914399" cy="278345"/>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15</xdr:col>
      <xdr:colOff>1356642</xdr:colOff>
      <xdr:row>5</xdr:row>
      <xdr:rowOff>139338</xdr:rowOff>
    </xdr:from>
    <xdr:to>
      <xdr:col>15</xdr:col>
      <xdr:colOff>2271041</xdr:colOff>
      <xdr:row>6</xdr:row>
      <xdr:rowOff>160508</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5900-000006000000}"/>
            </a:ext>
          </a:extLst>
        </xdr:cNvPr>
        <xdr:cNvSpPr/>
      </xdr:nvSpPr>
      <xdr:spPr>
        <a:xfrm>
          <a:off x="15725785" y="1064624"/>
          <a:ext cx="914399" cy="271541"/>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13</xdr:col>
      <xdr:colOff>247650</xdr:colOff>
      <xdr:row>0</xdr:row>
      <xdr:rowOff>76200</xdr:rowOff>
    </xdr:from>
    <xdr:to>
      <xdr:col>15</xdr:col>
      <xdr:colOff>3095625</xdr:colOff>
      <xdr:row>1</xdr:row>
      <xdr:rowOff>142875</xdr:rowOff>
    </xdr:to>
    <xdr:sp macro="" textlink="">
      <xdr:nvSpPr>
        <xdr:cNvPr id="3" name="Rectangle: Rounded Corners 2">
          <a:extLst>
            <a:ext uri="{FF2B5EF4-FFF2-40B4-BE49-F238E27FC236}">
              <a16:creationId xmlns:a16="http://schemas.microsoft.com/office/drawing/2014/main" id="{00000000-0008-0000-5900-000003000000}"/>
            </a:ext>
          </a:extLst>
        </xdr:cNvPr>
        <xdr:cNvSpPr/>
      </xdr:nvSpPr>
      <xdr:spPr>
        <a:xfrm>
          <a:off x="12211050" y="76200"/>
          <a:ext cx="5267325" cy="361950"/>
        </a:xfrm>
        <a:prstGeom prst="round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all">
              <a:solidFill>
                <a:srgbClr val="FFFF00"/>
              </a:solidFill>
            </a:rPr>
            <a:t>This form should include</a:t>
          </a:r>
          <a:r>
            <a:rPr lang="en-US" sz="1200" b="1" cap="all" baseline="0">
              <a:solidFill>
                <a:srgbClr val="FFFF00"/>
              </a:solidFill>
            </a:rPr>
            <a:t> ALL calls dispatched as a structrue fire</a:t>
          </a:r>
          <a:endParaRPr lang="en-US" sz="1200" b="1" cap="all">
            <a:solidFill>
              <a:srgbClr val="FFFF00"/>
            </a:solidFill>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0</xdr:colOff>
      <xdr:row>1</xdr:row>
      <xdr:rowOff>0</xdr:rowOff>
    </xdr:from>
    <xdr:to>
      <xdr:col>14</xdr:col>
      <xdr:colOff>0</xdr:colOff>
      <xdr:row>1</xdr:row>
      <xdr:rowOff>274320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7981950" y="238125"/>
          <a:ext cx="18288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11</xdr:col>
      <xdr:colOff>17319</xdr:colOff>
      <xdr:row>2</xdr:row>
      <xdr:rowOff>51954</xdr:rowOff>
    </xdr:from>
    <xdr:to>
      <xdr:col>14</xdr:col>
      <xdr:colOff>0</xdr:colOff>
      <xdr:row>3</xdr:row>
      <xdr:rowOff>123940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5A00-000003000000}"/>
            </a:ext>
          </a:extLst>
        </xdr:cNvPr>
        <xdr:cNvSpPr/>
      </xdr:nvSpPr>
      <xdr:spPr>
        <a:xfrm>
          <a:off x="8009660" y="684068"/>
          <a:ext cx="1801090" cy="27114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11</xdr:col>
      <xdr:colOff>228600</xdr:colOff>
      <xdr:row>4</xdr:row>
      <xdr:rowOff>123825</xdr:rowOff>
    </xdr:from>
    <xdr:to>
      <xdr:col>13</xdr:col>
      <xdr:colOff>367394</xdr:colOff>
      <xdr:row>5</xdr:row>
      <xdr:rowOff>152400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814EEE24-FF6B-4D32-AC8E-9F48D17D77CC}"/>
            </a:ext>
          </a:extLst>
        </xdr:cNvPr>
        <xdr:cNvSpPr/>
      </xdr:nvSpPr>
      <xdr:spPr>
        <a:xfrm>
          <a:off x="8210550" y="115252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11</xdr:col>
      <xdr:colOff>228600</xdr:colOff>
      <xdr:row>6</xdr:row>
      <xdr:rowOff>202576</xdr:rowOff>
    </xdr:from>
    <xdr:to>
      <xdr:col>13</xdr:col>
      <xdr:colOff>372835</xdr:colOff>
      <xdr:row>7</xdr:row>
      <xdr:rowOff>50176</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36B65498-F5EE-4E4E-9EA8-B7A1A8CBF937}"/>
            </a:ext>
          </a:extLst>
        </xdr:cNvPr>
        <xdr:cNvSpPr/>
      </xdr:nvSpPr>
      <xdr:spPr>
        <a:xfrm>
          <a:off x="8210550" y="181230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11</xdr:col>
      <xdr:colOff>228600</xdr:colOff>
      <xdr:row>7</xdr:row>
      <xdr:rowOff>151464</xdr:rowOff>
    </xdr:from>
    <xdr:to>
      <xdr:col>13</xdr:col>
      <xdr:colOff>372834</xdr:colOff>
      <xdr:row>7</xdr:row>
      <xdr:rowOff>380064</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471FE522-1195-4415-A7A1-F6510F3B2351}"/>
            </a:ext>
          </a:extLst>
        </xdr:cNvPr>
        <xdr:cNvSpPr/>
      </xdr:nvSpPr>
      <xdr:spPr>
        <a:xfrm>
          <a:off x="8210550" y="214218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11</xdr:col>
      <xdr:colOff>228600</xdr:colOff>
      <xdr:row>5</xdr:row>
      <xdr:rowOff>253688</xdr:rowOff>
    </xdr:from>
    <xdr:to>
      <xdr:col>13</xdr:col>
      <xdr:colOff>367394</xdr:colOff>
      <xdr:row>6</xdr:row>
      <xdr:rowOff>101288</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C71B468F-A9D6-4455-AAE8-DFFBEC5FD6F7}"/>
            </a:ext>
          </a:extLst>
        </xdr:cNvPr>
        <xdr:cNvSpPr/>
      </xdr:nvSpPr>
      <xdr:spPr>
        <a:xfrm>
          <a:off x="8210550" y="148241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11</xdr:col>
      <xdr:colOff>228600</xdr:colOff>
      <xdr:row>10</xdr:row>
      <xdr:rowOff>64803</xdr:rowOff>
    </xdr:from>
    <xdr:to>
      <xdr:col>13</xdr:col>
      <xdr:colOff>372835</xdr:colOff>
      <xdr:row>11</xdr:row>
      <xdr:rowOff>93378</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8577EE8E-6E0B-4D48-9C06-5E5122754F34}"/>
            </a:ext>
          </a:extLst>
        </xdr:cNvPr>
        <xdr:cNvSpPr/>
      </xdr:nvSpPr>
      <xdr:spPr>
        <a:xfrm>
          <a:off x="8210550" y="313185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11</xdr:col>
      <xdr:colOff>228600</xdr:colOff>
      <xdr:row>11</xdr:row>
      <xdr:rowOff>194666</xdr:rowOff>
    </xdr:from>
    <xdr:to>
      <xdr:col>13</xdr:col>
      <xdr:colOff>372835</xdr:colOff>
      <xdr:row>11</xdr:row>
      <xdr:rowOff>423266</xdr:rowOff>
    </xdr:to>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5E8CD40E-1821-489A-82EB-EFE6DDF03E41}"/>
            </a:ext>
          </a:extLst>
        </xdr:cNvPr>
        <xdr:cNvSpPr/>
      </xdr:nvSpPr>
      <xdr:spPr>
        <a:xfrm>
          <a:off x="8210550" y="346174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11</xdr:col>
      <xdr:colOff>228600</xdr:colOff>
      <xdr:row>11</xdr:row>
      <xdr:rowOff>524554</xdr:rowOff>
    </xdr:from>
    <xdr:to>
      <xdr:col>13</xdr:col>
      <xdr:colOff>367392</xdr:colOff>
      <xdr:row>12</xdr:row>
      <xdr:rowOff>95929</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BBD40B58-0F46-4AD9-A788-7751D4F358AC}"/>
            </a:ext>
          </a:extLst>
        </xdr:cNvPr>
        <xdr:cNvSpPr/>
      </xdr:nvSpPr>
      <xdr:spPr>
        <a:xfrm>
          <a:off x="8210550" y="379162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11</xdr:col>
      <xdr:colOff>228600</xdr:colOff>
      <xdr:row>14</xdr:row>
      <xdr:rowOff>310581</xdr:rowOff>
    </xdr:from>
    <xdr:to>
      <xdr:col>13</xdr:col>
      <xdr:colOff>368756</xdr:colOff>
      <xdr:row>14</xdr:row>
      <xdr:rowOff>539181</xdr:rowOff>
    </xdr:to>
    <xdr:sp macro="" textlink="">
      <xdr:nvSpPr>
        <xdr:cNvPr id="12" name="Rectangle: Rounded Corners 11">
          <a:hlinkClick xmlns:r="http://schemas.openxmlformats.org/officeDocument/2006/relationships" r:id="rId10"/>
          <a:extLst>
            <a:ext uri="{FF2B5EF4-FFF2-40B4-BE49-F238E27FC236}">
              <a16:creationId xmlns:a16="http://schemas.microsoft.com/office/drawing/2014/main" id="{061E5A73-7B87-4D40-A022-9FDC6400C55B}"/>
            </a:ext>
          </a:extLst>
        </xdr:cNvPr>
        <xdr:cNvSpPr/>
      </xdr:nvSpPr>
      <xdr:spPr>
        <a:xfrm>
          <a:off x="8210550" y="511118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11</xdr:col>
      <xdr:colOff>228600</xdr:colOff>
      <xdr:row>8</xdr:row>
      <xdr:rowOff>134965</xdr:rowOff>
    </xdr:from>
    <xdr:to>
      <xdr:col>13</xdr:col>
      <xdr:colOff>367394</xdr:colOff>
      <xdr:row>9</xdr:row>
      <xdr:rowOff>163540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D4A7D18-CB66-4B6D-8F65-9500C0E6F5CF}"/>
            </a:ext>
          </a:extLst>
        </xdr:cNvPr>
        <xdr:cNvSpPr/>
      </xdr:nvSpPr>
      <xdr:spPr>
        <a:xfrm>
          <a:off x="8210550" y="280196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11</xdr:col>
      <xdr:colOff>228600</xdr:colOff>
      <xdr:row>12</xdr:row>
      <xdr:rowOff>197217</xdr:rowOff>
    </xdr:from>
    <xdr:to>
      <xdr:col>13</xdr:col>
      <xdr:colOff>381002</xdr:colOff>
      <xdr:row>12</xdr:row>
      <xdr:rowOff>425817</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E954AF5-C6B2-432B-9D03-33A8FE8802F5}"/>
            </a:ext>
          </a:extLst>
        </xdr:cNvPr>
        <xdr:cNvSpPr/>
      </xdr:nvSpPr>
      <xdr:spPr>
        <a:xfrm>
          <a:off x="8210550" y="412151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11</xdr:col>
      <xdr:colOff>228600</xdr:colOff>
      <xdr:row>12</xdr:row>
      <xdr:rowOff>527105</xdr:rowOff>
    </xdr:from>
    <xdr:to>
      <xdr:col>13</xdr:col>
      <xdr:colOff>372836</xdr:colOff>
      <xdr:row>13</xdr:row>
      <xdr:rowOff>79430</xdr:rowOff>
    </xdr:to>
    <xdr:sp macro="" textlink="">
      <xdr:nvSpPr>
        <xdr:cNvPr id="15" name="Rectangle: Rounded Corners 14">
          <a:hlinkClick xmlns:r="http://schemas.openxmlformats.org/officeDocument/2006/relationships" r:id="rId13"/>
          <a:extLst>
            <a:ext uri="{FF2B5EF4-FFF2-40B4-BE49-F238E27FC236}">
              <a16:creationId xmlns:a16="http://schemas.microsoft.com/office/drawing/2014/main" id="{C471321E-4A7A-4EF2-98DE-ECB529392137}"/>
            </a:ext>
          </a:extLst>
        </xdr:cNvPr>
        <xdr:cNvSpPr/>
      </xdr:nvSpPr>
      <xdr:spPr>
        <a:xfrm>
          <a:off x="8210550" y="445140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11</xdr:col>
      <xdr:colOff>228600</xdr:colOff>
      <xdr:row>15</xdr:row>
      <xdr:rowOff>313132</xdr:rowOff>
    </xdr:from>
    <xdr:to>
      <xdr:col>13</xdr:col>
      <xdr:colOff>372835</xdr:colOff>
      <xdr:row>16</xdr:row>
      <xdr:rowOff>46432</xdr:rowOff>
    </xdr:to>
    <xdr:sp macro="" textlink="">
      <xdr:nvSpPr>
        <xdr:cNvPr id="16" name="Rectangle: Rounded Corners 15">
          <a:hlinkClick xmlns:r="http://schemas.openxmlformats.org/officeDocument/2006/relationships" r:id="rId14"/>
          <a:extLst>
            <a:ext uri="{FF2B5EF4-FFF2-40B4-BE49-F238E27FC236}">
              <a16:creationId xmlns:a16="http://schemas.microsoft.com/office/drawing/2014/main" id="{43AEA34C-970C-4DBB-82F3-1E827C4816DC}"/>
            </a:ext>
          </a:extLst>
        </xdr:cNvPr>
        <xdr:cNvSpPr/>
      </xdr:nvSpPr>
      <xdr:spPr>
        <a:xfrm>
          <a:off x="8210550" y="577095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11</xdr:col>
      <xdr:colOff>228600</xdr:colOff>
      <xdr:row>13</xdr:row>
      <xdr:rowOff>180718</xdr:rowOff>
    </xdr:from>
    <xdr:to>
      <xdr:col>13</xdr:col>
      <xdr:colOff>367395</xdr:colOff>
      <xdr:row>14</xdr:row>
      <xdr:rowOff>209293</xdr:rowOff>
    </xdr:to>
    <xdr:sp macro="" textlink="">
      <xdr:nvSpPr>
        <xdr:cNvPr id="17" name="Rectangle: Rounded Corners 16">
          <a:hlinkClick xmlns:r="http://schemas.openxmlformats.org/officeDocument/2006/relationships" r:id="rId15"/>
          <a:extLst>
            <a:ext uri="{FF2B5EF4-FFF2-40B4-BE49-F238E27FC236}">
              <a16:creationId xmlns:a16="http://schemas.microsoft.com/office/drawing/2014/main" id="{7CFC65A0-B9C3-4274-A41A-6131A92CF9FD}"/>
            </a:ext>
          </a:extLst>
        </xdr:cNvPr>
        <xdr:cNvSpPr/>
      </xdr:nvSpPr>
      <xdr:spPr>
        <a:xfrm>
          <a:off x="8210550" y="478129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11</xdr:col>
      <xdr:colOff>228600</xdr:colOff>
      <xdr:row>16</xdr:row>
      <xdr:rowOff>147720</xdr:rowOff>
    </xdr:from>
    <xdr:to>
      <xdr:col>13</xdr:col>
      <xdr:colOff>372835</xdr:colOff>
      <xdr:row>17</xdr:row>
      <xdr:rowOff>176295</xdr:rowOff>
    </xdr:to>
    <xdr:sp macro="" textlink="">
      <xdr:nvSpPr>
        <xdr:cNvPr id="18" name="Rectangle: Rounded Corners 17">
          <a:hlinkClick xmlns:r="http://schemas.openxmlformats.org/officeDocument/2006/relationships" r:id="rId16"/>
          <a:extLst>
            <a:ext uri="{FF2B5EF4-FFF2-40B4-BE49-F238E27FC236}">
              <a16:creationId xmlns:a16="http://schemas.microsoft.com/office/drawing/2014/main" id="{BF9D17A6-7E08-491D-A6BF-632D6A31F644}"/>
            </a:ext>
          </a:extLst>
        </xdr:cNvPr>
        <xdr:cNvSpPr/>
      </xdr:nvSpPr>
      <xdr:spPr>
        <a:xfrm>
          <a:off x="8210550" y="610084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11</xdr:col>
      <xdr:colOff>228600</xdr:colOff>
      <xdr:row>14</xdr:row>
      <xdr:rowOff>640469</xdr:rowOff>
    </xdr:from>
    <xdr:to>
      <xdr:col>13</xdr:col>
      <xdr:colOff>372836</xdr:colOff>
      <xdr:row>15</xdr:row>
      <xdr:rowOff>211844</xdr:rowOff>
    </xdr:to>
    <xdr:sp macro="" textlink="">
      <xdr:nvSpPr>
        <xdr:cNvPr id="19" name="Rectangle: Rounded Corners 18">
          <a:hlinkClick xmlns:r="http://schemas.openxmlformats.org/officeDocument/2006/relationships" r:id="rId17"/>
          <a:extLst>
            <a:ext uri="{FF2B5EF4-FFF2-40B4-BE49-F238E27FC236}">
              <a16:creationId xmlns:a16="http://schemas.microsoft.com/office/drawing/2014/main" id="{26F81270-FDD6-4C01-BCBA-93CE70E32AAD}"/>
            </a:ext>
          </a:extLst>
        </xdr:cNvPr>
        <xdr:cNvSpPr/>
      </xdr:nvSpPr>
      <xdr:spPr>
        <a:xfrm>
          <a:off x="8210550" y="544106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11</xdr:col>
      <xdr:colOff>228600</xdr:colOff>
      <xdr:row>21</xdr:row>
      <xdr:rowOff>146785</xdr:rowOff>
    </xdr:from>
    <xdr:to>
      <xdr:col>13</xdr:col>
      <xdr:colOff>367395</xdr:colOff>
      <xdr:row>23</xdr:row>
      <xdr:rowOff>108685</xdr:rowOff>
    </xdr:to>
    <xdr:sp macro="" textlink="">
      <xdr:nvSpPr>
        <xdr:cNvPr id="20" name="Rectangle: Rounded Corners 19">
          <a:hlinkClick xmlns:r="http://schemas.openxmlformats.org/officeDocument/2006/relationships" r:id="rId18"/>
          <a:extLst>
            <a:ext uri="{FF2B5EF4-FFF2-40B4-BE49-F238E27FC236}">
              <a16:creationId xmlns:a16="http://schemas.microsoft.com/office/drawing/2014/main" id="{A3895FB1-4F84-4BE9-A1D4-0C8F36ADFC69}"/>
            </a:ext>
          </a:extLst>
        </xdr:cNvPr>
        <xdr:cNvSpPr/>
      </xdr:nvSpPr>
      <xdr:spPr>
        <a:xfrm>
          <a:off x="8210550" y="71000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11</xdr:col>
      <xdr:colOff>228600</xdr:colOff>
      <xdr:row>20</xdr:row>
      <xdr:rowOff>7396</xdr:rowOff>
    </xdr:from>
    <xdr:to>
      <xdr:col>13</xdr:col>
      <xdr:colOff>367395</xdr:colOff>
      <xdr:row>21</xdr:row>
      <xdr:rowOff>35971</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C456E62F-FC57-4BA4-B705-1BE6DB9D620B}"/>
            </a:ext>
          </a:extLst>
        </xdr:cNvPr>
        <xdr:cNvSpPr/>
      </xdr:nvSpPr>
      <xdr:spPr>
        <a:xfrm>
          <a:off x="8210550" y="676062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11</xdr:col>
      <xdr:colOff>228600</xdr:colOff>
      <xdr:row>18</xdr:row>
      <xdr:rowOff>77558</xdr:rowOff>
    </xdr:from>
    <xdr:to>
      <xdr:col>13</xdr:col>
      <xdr:colOff>372835</xdr:colOff>
      <xdr:row>19</xdr:row>
      <xdr:rowOff>106133</xdr:rowOff>
    </xdr:to>
    <xdr:sp macro="" textlink="">
      <xdr:nvSpPr>
        <xdr:cNvPr id="22" name="Rectangle: Rounded Corners 21">
          <a:hlinkClick xmlns:r="http://schemas.openxmlformats.org/officeDocument/2006/relationships" r:id="rId20"/>
          <a:extLst>
            <a:ext uri="{FF2B5EF4-FFF2-40B4-BE49-F238E27FC236}">
              <a16:creationId xmlns:a16="http://schemas.microsoft.com/office/drawing/2014/main" id="{26A5DF0D-EF7D-41C8-BAF0-EE6A3A92E25F}"/>
            </a:ext>
          </a:extLst>
        </xdr:cNvPr>
        <xdr:cNvSpPr/>
      </xdr:nvSpPr>
      <xdr:spPr>
        <a:xfrm>
          <a:off x="8210550" y="643073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11</xdr:col>
      <xdr:colOff>228600</xdr:colOff>
      <xdr:row>7</xdr:row>
      <xdr:rowOff>481352</xdr:rowOff>
    </xdr:from>
    <xdr:to>
      <xdr:col>13</xdr:col>
      <xdr:colOff>367394</xdr:colOff>
      <xdr:row>8</xdr:row>
      <xdr:rowOff>33677</xdr:rowOff>
    </xdr:to>
    <xdr:sp macro="" textlink="">
      <xdr:nvSpPr>
        <xdr:cNvPr id="23" name="Rectangle: Rounded Corners 22">
          <a:hlinkClick xmlns:r="http://schemas.openxmlformats.org/officeDocument/2006/relationships" r:id="rId21"/>
          <a:extLst>
            <a:ext uri="{FF2B5EF4-FFF2-40B4-BE49-F238E27FC236}">
              <a16:creationId xmlns:a16="http://schemas.microsoft.com/office/drawing/2014/main" id="{C184C316-F98A-4BF3-8CBC-CD273FA47362}"/>
            </a:ext>
          </a:extLst>
        </xdr:cNvPr>
        <xdr:cNvSpPr/>
      </xdr:nvSpPr>
      <xdr:spPr>
        <a:xfrm>
          <a:off x="8210550" y="247207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89.xml><?xml version="1.0" encoding="utf-8"?>
<xdr:wsDr xmlns:xdr="http://schemas.openxmlformats.org/drawingml/2006/spreadsheetDrawing" xmlns:a="http://schemas.openxmlformats.org/drawingml/2006/main">
  <xdr:oneCellAnchor>
    <xdr:from>
      <xdr:col>2</xdr:col>
      <xdr:colOff>1133475</xdr:colOff>
      <xdr:row>0</xdr:row>
      <xdr:rowOff>57150</xdr:rowOff>
    </xdr:from>
    <xdr:ext cx="2295525" cy="533400"/>
    <xdr:pic>
      <xdr:nvPicPr>
        <xdr:cNvPr id="2" name="image1.png">
          <a:extLst>
            <a:ext uri="{FF2B5EF4-FFF2-40B4-BE49-F238E27FC236}">
              <a16:creationId xmlns:a16="http://schemas.microsoft.com/office/drawing/2014/main" id="{00000000-0008-0000-5B00-000002000000}"/>
            </a:ext>
          </a:extLst>
        </xdr:cNvPr>
        <xdr:cNvPicPr preferRelativeResize="0"/>
      </xdr:nvPicPr>
      <xdr:blipFill>
        <a:blip xmlns:r="http://schemas.openxmlformats.org/officeDocument/2006/relationships" r:embed="rId1" cstate="print"/>
        <a:stretch>
          <a:fillRect/>
        </a:stretch>
      </xdr:blipFill>
      <xdr:spPr>
        <a:xfrm>
          <a:off x="4048125" y="57150"/>
          <a:ext cx="2295525" cy="533400"/>
        </a:xfrm>
        <a:prstGeom prst="rect">
          <a:avLst/>
        </a:prstGeom>
        <a:noFill/>
      </xdr:spPr>
    </xdr:pic>
    <xdr:clientData fLocksWithSheet="0"/>
  </xdr:oneCellAnchor>
  <xdr:twoCellAnchor>
    <xdr:from>
      <xdr:col>10</xdr:col>
      <xdr:colOff>0</xdr:colOff>
      <xdr:row>1</xdr:row>
      <xdr:rowOff>0</xdr:rowOff>
    </xdr:from>
    <xdr:to>
      <xdr:col>13</xdr:col>
      <xdr:colOff>0</xdr:colOff>
      <xdr:row>2</xdr:row>
      <xdr:rowOff>45720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5B00-000003000000}"/>
            </a:ext>
          </a:extLst>
        </xdr:cNvPr>
        <xdr:cNvSpPr/>
      </xdr:nvSpPr>
      <xdr:spPr>
        <a:xfrm>
          <a:off x="12163425" y="638175"/>
          <a:ext cx="18288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10</xdr:col>
      <xdr:colOff>19050</xdr:colOff>
      <xdr:row>3</xdr:row>
      <xdr:rowOff>66675</xdr:rowOff>
    </xdr:from>
    <xdr:to>
      <xdr:col>12</xdr:col>
      <xdr:colOff>600075</xdr:colOff>
      <xdr:row>4</xdr:row>
      <xdr:rowOff>109220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5B00-000005000000}"/>
            </a:ext>
          </a:extLst>
        </xdr:cNvPr>
        <xdr:cNvSpPr/>
      </xdr:nvSpPr>
      <xdr:spPr>
        <a:xfrm>
          <a:off x="12182475" y="1162050"/>
          <a:ext cx="1800225" cy="271145"/>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10</xdr:col>
      <xdr:colOff>238125</xdr:colOff>
      <xdr:row>5</xdr:row>
      <xdr:rowOff>114300</xdr:rowOff>
    </xdr:from>
    <xdr:to>
      <xdr:col>12</xdr:col>
      <xdr:colOff>376919</xdr:colOff>
      <xdr:row>5</xdr:row>
      <xdr:rowOff>342900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C502720-1A2D-405D-A097-56AC65464EEB}"/>
            </a:ext>
          </a:extLst>
        </xdr:cNvPr>
        <xdr:cNvSpPr/>
      </xdr:nvSpPr>
      <xdr:spPr>
        <a:xfrm>
          <a:off x="12401550" y="1666875"/>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10</xdr:col>
      <xdr:colOff>238125</xdr:colOff>
      <xdr:row>7</xdr:row>
      <xdr:rowOff>183526</xdr:rowOff>
    </xdr:from>
    <xdr:to>
      <xdr:col>12</xdr:col>
      <xdr:colOff>382360</xdr:colOff>
      <xdr:row>9</xdr:row>
      <xdr:rowOff>31126</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51674435-1273-4F81-ACCD-0652CDCB7A19}"/>
            </a:ext>
          </a:extLst>
        </xdr:cNvPr>
        <xdr:cNvSpPr/>
      </xdr:nvSpPr>
      <xdr:spPr>
        <a:xfrm>
          <a:off x="12401550" y="232665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10</xdr:col>
      <xdr:colOff>238125</xdr:colOff>
      <xdr:row>9</xdr:row>
      <xdr:rowOff>132414</xdr:rowOff>
    </xdr:from>
    <xdr:to>
      <xdr:col>12</xdr:col>
      <xdr:colOff>382359</xdr:colOff>
      <xdr:row>10</xdr:row>
      <xdr:rowOff>170514</xdr:rowOff>
    </xdr:to>
    <xdr:sp macro="" textlink="">
      <xdr:nvSpPr>
        <xdr:cNvPr id="8" name="Rectangle: Rounded Corners 7">
          <a:hlinkClick xmlns:r="http://schemas.openxmlformats.org/officeDocument/2006/relationships" r:id="rId6"/>
          <a:extLst>
            <a:ext uri="{FF2B5EF4-FFF2-40B4-BE49-F238E27FC236}">
              <a16:creationId xmlns:a16="http://schemas.microsoft.com/office/drawing/2014/main" id="{5ABB0FE3-3E2D-45CA-8CEC-7F5DFC432B29}"/>
            </a:ext>
          </a:extLst>
        </xdr:cNvPr>
        <xdr:cNvSpPr/>
      </xdr:nvSpPr>
      <xdr:spPr>
        <a:xfrm>
          <a:off x="12401550" y="2656539"/>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10</xdr:col>
      <xdr:colOff>238125</xdr:colOff>
      <xdr:row>6</xdr:row>
      <xdr:rowOff>44138</xdr:rowOff>
    </xdr:from>
    <xdr:to>
      <xdr:col>12</xdr:col>
      <xdr:colOff>376919</xdr:colOff>
      <xdr:row>7</xdr:row>
      <xdr:rowOff>82238</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A9B139A9-60EB-4B81-8173-E9546949D9F9}"/>
            </a:ext>
          </a:extLst>
        </xdr:cNvPr>
        <xdr:cNvSpPr/>
      </xdr:nvSpPr>
      <xdr:spPr>
        <a:xfrm>
          <a:off x="12401550" y="1996763"/>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10</xdr:col>
      <xdr:colOff>238125</xdr:colOff>
      <xdr:row>14</xdr:row>
      <xdr:rowOff>169578</xdr:rowOff>
    </xdr:from>
    <xdr:to>
      <xdr:col>12</xdr:col>
      <xdr:colOff>382360</xdr:colOff>
      <xdr:row>16</xdr:row>
      <xdr:rowOff>17178</xdr:rowOff>
    </xdr:to>
    <xdr:sp macro="" textlink="">
      <xdr:nvSpPr>
        <xdr:cNvPr id="10" name="Rectangle: Rounded Corners 9">
          <a:hlinkClick xmlns:r="http://schemas.openxmlformats.org/officeDocument/2006/relationships" r:id="rId8"/>
          <a:extLst>
            <a:ext uri="{FF2B5EF4-FFF2-40B4-BE49-F238E27FC236}">
              <a16:creationId xmlns:a16="http://schemas.microsoft.com/office/drawing/2014/main" id="{711B9A85-3569-44DD-918A-C3931905065A}"/>
            </a:ext>
          </a:extLst>
        </xdr:cNvPr>
        <xdr:cNvSpPr/>
      </xdr:nvSpPr>
      <xdr:spPr>
        <a:xfrm>
          <a:off x="12401550" y="364620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10</xdr:col>
      <xdr:colOff>238125</xdr:colOff>
      <xdr:row>16</xdr:row>
      <xdr:rowOff>118466</xdr:rowOff>
    </xdr:from>
    <xdr:to>
      <xdr:col>12</xdr:col>
      <xdr:colOff>382360</xdr:colOff>
      <xdr:row>17</xdr:row>
      <xdr:rowOff>156566</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31A1ED88-6BF4-4CEB-8D6D-E2234E127FFC}"/>
            </a:ext>
          </a:extLst>
        </xdr:cNvPr>
        <xdr:cNvSpPr/>
      </xdr:nvSpPr>
      <xdr:spPr>
        <a:xfrm>
          <a:off x="12401550" y="3976091"/>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10</xdr:col>
      <xdr:colOff>238125</xdr:colOff>
      <xdr:row>18</xdr:row>
      <xdr:rowOff>67354</xdr:rowOff>
    </xdr:from>
    <xdr:to>
      <xdr:col>12</xdr:col>
      <xdr:colOff>376917</xdr:colOff>
      <xdr:row>19</xdr:row>
      <xdr:rowOff>105454</xdr:rowOff>
    </xdr:to>
    <xdr:sp macro="" textlink="">
      <xdr:nvSpPr>
        <xdr:cNvPr id="12" name="Rectangle: Rounded Corners 11">
          <a:hlinkClick xmlns:r="http://schemas.openxmlformats.org/officeDocument/2006/relationships" r:id="rId10"/>
          <a:extLst>
            <a:ext uri="{FF2B5EF4-FFF2-40B4-BE49-F238E27FC236}">
              <a16:creationId xmlns:a16="http://schemas.microsoft.com/office/drawing/2014/main" id="{D96BA06A-014F-499F-959C-86320E20E79C}"/>
            </a:ext>
          </a:extLst>
        </xdr:cNvPr>
        <xdr:cNvSpPr/>
      </xdr:nvSpPr>
      <xdr:spPr>
        <a:xfrm>
          <a:off x="12401550" y="4305979"/>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10</xdr:col>
      <xdr:colOff>238125</xdr:colOff>
      <xdr:row>25</xdr:row>
      <xdr:rowOff>5781</xdr:rowOff>
    </xdr:from>
    <xdr:to>
      <xdr:col>12</xdr:col>
      <xdr:colOff>378281</xdr:colOff>
      <xdr:row>26</xdr:row>
      <xdr:rowOff>34356</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BF743E27-2826-4331-BEBF-F7BE1C68047D}"/>
            </a:ext>
          </a:extLst>
        </xdr:cNvPr>
        <xdr:cNvSpPr/>
      </xdr:nvSpPr>
      <xdr:spPr>
        <a:xfrm>
          <a:off x="12401550" y="5625531"/>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10</xdr:col>
      <xdr:colOff>238125</xdr:colOff>
      <xdr:row>13</xdr:row>
      <xdr:rowOff>30190</xdr:rowOff>
    </xdr:from>
    <xdr:to>
      <xdr:col>12</xdr:col>
      <xdr:colOff>376919</xdr:colOff>
      <xdr:row>14</xdr:row>
      <xdr:rowOff>68290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1056787-0AF6-4773-AD07-2B1EEB6AE072}"/>
            </a:ext>
          </a:extLst>
        </xdr:cNvPr>
        <xdr:cNvSpPr/>
      </xdr:nvSpPr>
      <xdr:spPr>
        <a:xfrm>
          <a:off x="12401550" y="3316315"/>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10</xdr:col>
      <xdr:colOff>238125</xdr:colOff>
      <xdr:row>20</xdr:row>
      <xdr:rowOff>16242</xdr:rowOff>
    </xdr:from>
    <xdr:to>
      <xdr:col>12</xdr:col>
      <xdr:colOff>390527</xdr:colOff>
      <xdr:row>21</xdr:row>
      <xdr:rowOff>44817</xdr:rowOff>
    </xdr:to>
    <xdr:sp macro="" textlink="">
      <xdr:nvSpPr>
        <xdr:cNvPr id="15" name="Rectangle: Rounded Corners 14">
          <a:hlinkClick xmlns:r="http://schemas.openxmlformats.org/officeDocument/2006/relationships" r:id="rId13"/>
          <a:extLst>
            <a:ext uri="{FF2B5EF4-FFF2-40B4-BE49-F238E27FC236}">
              <a16:creationId xmlns:a16="http://schemas.microsoft.com/office/drawing/2014/main" id="{ED866DE0-1696-4562-B16E-B616344BB316}"/>
            </a:ext>
          </a:extLst>
        </xdr:cNvPr>
        <xdr:cNvSpPr/>
      </xdr:nvSpPr>
      <xdr:spPr>
        <a:xfrm>
          <a:off x="12401550" y="4635867"/>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10</xdr:col>
      <xdr:colOff>238125</xdr:colOff>
      <xdr:row>21</xdr:row>
      <xdr:rowOff>146105</xdr:rowOff>
    </xdr:from>
    <xdr:to>
      <xdr:col>12</xdr:col>
      <xdr:colOff>382361</xdr:colOff>
      <xdr:row>22</xdr:row>
      <xdr:rowOff>174680</xdr:rowOff>
    </xdr:to>
    <xdr:sp macro="" textlink="">
      <xdr:nvSpPr>
        <xdr:cNvPr id="16" name="Rectangle: Rounded Corners 15">
          <a:hlinkClick xmlns:r="http://schemas.openxmlformats.org/officeDocument/2006/relationships" r:id="rId14"/>
          <a:extLst>
            <a:ext uri="{FF2B5EF4-FFF2-40B4-BE49-F238E27FC236}">
              <a16:creationId xmlns:a16="http://schemas.microsoft.com/office/drawing/2014/main" id="{28980866-9425-453D-8394-920F0345FD15}"/>
            </a:ext>
          </a:extLst>
        </xdr:cNvPr>
        <xdr:cNvSpPr/>
      </xdr:nvSpPr>
      <xdr:spPr>
        <a:xfrm>
          <a:off x="12401550" y="4965755"/>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10</xdr:col>
      <xdr:colOff>238125</xdr:colOff>
      <xdr:row>28</xdr:row>
      <xdr:rowOff>65482</xdr:rowOff>
    </xdr:from>
    <xdr:to>
      <xdr:col>12</xdr:col>
      <xdr:colOff>382360</xdr:colOff>
      <xdr:row>29</xdr:row>
      <xdr:rowOff>94057</xdr:rowOff>
    </xdr:to>
    <xdr:sp macro="" textlink="">
      <xdr:nvSpPr>
        <xdr:cNvPr id="17" name="Rectangle: Rounded Corners 16">
          <a:hlinkClick xmlns:r="http://schemas.openxmlformats.org/officeDocument/2006/relationships" r:id="rId15"/>
          <a:extLst>
            <a:ext uri="{FF2B5EF4-FFF2-40B4-BE49-F238E27FC236}">
              <a16:creationId xmlns:a16="http://schemas.microsoft.com/office/drawing/2014/main" id="{3E11797C-68A3-4964-BC82-EE69FD29F047}"/>
            </a:ext>
          </a:extLst>
        </xdr:cNvPr>
        <xdr:cNvSpPr/>
      </xdr:nvSpPr>
      <xdr:spPr>
        <a:xfrm>
          <a:off x="12401550" y="6285307"/>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10</xdr:col>
      <xdr:colOff>238125</xdr:colOff>
      <xdr:row>23</xdr:row>
      <xdr:rowOff>75943</xdr:rowOff>
    </xdr:from>
    <xdr:to>
      <xdr:col>12</xdr:col>
      <xdr:colOff>376920</xdr:colOff>
      <xdr:row>24</xdr:row>
      <xdr:rowOff>104518</xdr:rowOff>
    </xdr:to>
    <xdr:sp macro="" textlink="">
      <xdr:nvSpPr>
        <xdr:cNvPr id="18" name="Rectangle: Rounded Corners 17">
          <a:hlinkClick xmlns:r="http://schemas.openxmlformats.org/officeDocument/2006/relationships" r:id="rId16"/>
          <a:extLst>
            <a:ext uri="{FF2B5EF4-FFF2-40B4-BE49-F238E27FC236}">
              <a16:creationId xmlns:a16="http://schemas.microsoft.com/office/drawing/2014/main" id="{E161BA9C-43C7-4AE6-8B90-CD064CEBA1FA}"/>
            </a:ext>
          </a:extLst>
        </xdr:cNvPr>
        <xdr:cNvSpPr/>
      </xdr:nvSpPr>
      <xdr:spPr>
        <a:xfrm>
          <a:off x="12401550" y="5295643"/>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10</xdr:col>
      <xdr:colOff>238125</xdr:colOff>
      <xdr:row>29</xdr:row>
      <xdr:rowOff>195345</xdr:rowOff>
    </xdr:from>
    <xdr:to>
      <xdr:col>12</xdr:col>
      <xdr:colOff>382360</xdr:colOff>
      <xdr:row>31</xdr:row>
      <xdr:rowOff>23895</xdr:rowOff>
    </xdr:to>
    <xdr:sp macro="" textlink="">
      <xdr:nvSpPr>
        <xdr:cNvPr id="19" name="Rectangle: Rounded Corners 18">
          <a:hlinkClick xmlns:r="http://schemas.openxmlformats.org/officeDocument/2006/relationships" r:id="rId17"/>
          <a:extLst>
            <a:ext uri="{FF2B5EF4-FFF2-40B4-BE49-F238E27FC236}">
              <a16:creationId xmlns:a16="http://schemas.microsoft.com/office/drawing/2014/main" id="{6EAC019D-9ED3-4C1A-874B-DC37D498F3A5}"/>
            </a:ext>
          </a:extLst>
        </xdr:cNvPr>
        <xdr:cNvSpPr/>
      </xdr:nvSpPr>
      <xdr:spPr>
        <a:xfrm>
          <a:off x="12401550" y="6615195"/>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10</xdr:col>
      <xdr:colOff>238125</xdr:colOff>
      <xdr:row>26</xdr:row>
      <xdr:rowOff>135644</xdr:rowOff>
    </xdr:from>
    <xdr:to>
      <xdr:col>12</xdr:col>
      <xdr:colOff>382361</xdr:colOff>
      <xdr:row>27</xdr:row>
      <xdr:rowOff>164219</xdr:rowOff>
    </xdr:to>
    <xdr:sp macro="" textlink="">
      <xdr:nvSpPr>
        <xdr:cNvPr id="20" name="Rectangle: Rounded Corners 19">
          <a:hlinkClick xmlns:r="http://schemas.openxmlformats.org/officeDocument/2006/relationships" r:id="rId18"/>
          <a:extLst>
            <a:ext uri="{FF2B5EF4-FFF2-40B4-BE49-F238E27FC236}">
              <a16:creationId xmlns:a16="http://schemas.microsoft.com/office/drawing/2014/main" id="{4B3AA9BB-2017-4B0F-908A-D66C21F95B8E}"/>
            </a:ext>
          </a:extLst>
        </xdr:cNvPr>
        <xdr:cNvSpPr/>
      </xdr:nvSpPr>
      <xdr:spPr>
        <a:xfrm>
          <a:off x="12401550" y="5955419"/>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10</xdr:col>
      <xdr:colOff>238125</xdr:colOff>
      <xdr:row>34</xdr:row>
      <xdr:rowOff>194410</xdr:rowOff>
    </xdr:from>
    <xdr:to>
      <xdr:col>12</xdr:col>
      <xdr:colOff>376920</xdr:colOff>
      <xdr:row>36</xdr:row>
      <xdr:rowOff>22960</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BFA9BA75-CA0C-4CD7-AB36-396A4913641A}"/>
            </a:ext>
          </a:extLst>
        </xdr:cNvPr>
        <xdr:cNvSpPr/>
      </xdr:nvSpPr>
      <xdr:spPr>
        <a:xfrm>
          <a:off x="12401550" y="761438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10</xdr:col>
      <xdr:colOff>238125</xdr:colOff>
      <xdr:row>33</xdr:row>
      <xdr:rowOff>55021</xdr:rowOff>
    </xdr:from>
    <xdr:to>
      <xdr:col>12</xdr:col>
      <xdr:colOff>376920</xdr:colOff>
      <xdr:row>34</xdr:row>
      <xdr:rowOff>83596</xdr:rowOff>
    </xdr:to>
    <xdr:sp macro="" textlink="">
      <xdr:nvSpPr>
        <xdr:cNvPr id="22" name="Rectangle: Rounded Corners 21">
          <a:hlinkClick xmlns:r="http://schemas.openxmlformats.org/officeDocument/2006/relationships" r:id="rId20"/>
          <a:extLst>
            <a:ext uri="{FF2B5EF4-FFF2-40B4-BE49-F238E27FC236}">
              <a16:creationId xmlns:a16="http://schemas.microsoft.com/office/drawing/2014/main" id="{E93CADEF-8F16-490F-9C73-BEC272684302}"/>
            </a:ext>
          </a:extLst>
        </xdr:cNvPr>
        <xdr:cNvSpPr/>
      </xdr:nvSpPr>
      <xdr:spPr>
        <a:xfrm>
          <a:off x="12401550" y="7274971"/>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10</xdr:col>
      <xdr:colOff>238125</xdr:colOff>
      <xdr:row>31</xdr:row>
      <xdr:rowOff>125183</xdr:rowOff>
    </xdr:from>
    <xdr:to>
      <xdr:col>12</xdr:col>
      <xdr:colOff>382360</xdr:colOff>
      <xdr:row>32</xdr:row>
      <xdr:rowOff>153758</xdr:rowOff>
    </xdr:to>
    <xdr:sp macro="" textlink="">
      <xdr:nvSpPr>
        <xdr:cNvPr id="23" name="Rectangle: Rounded Corners 22">
          <a:hlinkClick xmlns:r="http://schemas.openxmlformats.org/officeDocument/2006/relationships" r:id="rId21"/>
          <a:extLst>
            <a:ext uri="{FF2B5EF4-FFF2-40B4-BE49-F238E27FC236}">
              <a16:creationId xmlns:a16="http://schemas.microsoft.com/office/drawing/2014/main" id="{E9449F25-CA29-4EF9-9733-F4F6511D4D3E}"/>
            </a:ext>
          </a:extLst>
        </xdr:cNvPr>
        <xdr:cNvSpPr/>
      </xdr:nvSpPr>
      <xdr:spPr>
        <a:xfrm>
          <a:off x="12401550" y="6945083"/>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10</xdr:col>
      <xdr:colOff>238125</xdr:colOff>
      <xdr:row>11</xdr:row>
      <xdr:rowOff>81302</xdr:rowOff>
    </xdr:from>
    <xdr:to>
      <xdr:col>12</xdr:col>
      <xdr:colOff>376919</xdr:colOff>
      <xdr:row>12</xdr:row>
      <xdr:rowOff>119402</xdr:rowOff>
    </xdr:to>
    <xdr:sp macro="" textlink="">
      <xdr:nvSpPr>
        <xdr:cNvPr id="24" name="Rectangle: Rounded Corners 23">
          <a:hlinkClick xmlns:r="http://schemas.openxmlformats.org/officeDocument/2006/relationships" r:id="rId22"/>
          <a:extLst>
            <a:ext uri="{FF2B5EF4-FFF2-40B4-BE49-F238E27FC236}">
              <a16:creationId xmlns:a16="http://schemas.microsoft.com/office/drawing/2014/main" id="{49558185-88E8-402D-820B-4004472BF52A}"/>
            </a:ext>
          </a:extLst>
        </xdr:cNvPr>
        <xdr:cNvSpPr/>
      </xdr:nvSpPr>
      <xdr:spPr>
        <a:xfrm>
          <a:off x="12401550" y="2986427"/>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304800</xdr:colOff>
      <xdr:row>2</xdr:row>
      <xdr:rowOff>45720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496300" y="247650"/>
          <a:ext cx="91440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Control Page</a:t>
          </a:r>
        </a:p>
      </xdr:txBody>
    </xdr:sp>
    <xdr:clientData/>
  </xdr:twoCellAnchor>
  <xdr:twoCellAnchor>
    <xdr:from>
      <xdr:col>11</xdr:col>
      <xdr:colOff>0</xdr:colOff>
      <xdr:row>2</xdr:row>
      <xdr:rowOff>144780</xdr:rowOff>
    </xdr:from>
    <xdr:to>
      <xdr:col>12</xdr:col>
      <xdr:colOff>304800</xdr:colOff>
      <xdr:row>3</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8740140" y="609600"/>
          <a:ext cx="91440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1" u="none">
              <a:solidFill>
                <a:schemeClr val="bg1"/>
              </a:solidFill>
            </a:rPr>
            <a:t>Task Sheet</a:t>
          </a:r>
        </a:p>
      </xdr:txBody>
    </xdr:sp>
    <xdr:clientData/>
  </xdr:twoCellAnchor>
  <xdr:twoCellAnchor>
    <xdr:from>
      <xdr:col>10</xdr:col>
      <xdr:colOff>342900</xdr:colOff>
      <xdr:row>5</xdr:row>
      <xdr:rowOff>213360</xdr:rowOff>
    </xdr:from>
    <xdr:to>
      <xdr:col>17</xdr:col>
      <xdr:colOff>373380</xdr:colOff>
      <xdr:row>19</xdr:row>
      <xdr:rowOff>175260</xdr:rowOff>
    </xdr:to>
    <xdr:sp macro="" textlink="" fLocksText="0">
      <xdr:nvSpPr>
        <xdr:cNvPr id="4" name="TextBox 3">
          <a:extLst>
            <a:ext uri="{FF2B5EF4-FFF2-40B4-BE49-F238E27FC236}">
              <a16:creationId xmlns:a16="http://schemas.microsoft.com/office/drawing/2014/main" id="{00000000-0008-0000-0800-000004000000}"/>
            </a:ext>
          </a:extLst>
        </xdr:cNvPr>
        <xdr:cNvSpPr txBox="1"/>
      </xdr:nvSpPr>
      <xdr:spPr>
        <a:xfrm>
          <a:off x="8473440" y="1135380"/>
          <a:ext cx="4297680" cy="293370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438150</xdr:colOff>
      <xdr:row>1</xdr:row>
      <xdr:rowOff>0</xdr:rowOff>
    </xdr:from>
    <xdr:to>
      <xdr:col>1</xdr:col>
      <xdr:colOff>1796144</xdr:colOff>
      <xdr:row>2</xdr:row>
      <xdr:rowOff>0</xdr:rowOff>
    </xdr:to>
    <xdr:sp macro="" textlink="">
      <xdr:nvSpPr>
        <xdr:cNvPr id="48" name="Rectangle: Rounded Corners 47">
          <a:hlinkClick xmlns:r="http://schemas.openxmlformats.org/officeDocument/2006/relationships" r:id="rId3"/>
          <a:extLst>
            <a:ext uri="{FF2B5EF4-FFF2-40B4-BE49-F238E27FC236}">
              <a16:creationId xmlns:a16="http://schemas.microsoft.com/office/drawing/2014/main" id="{9EBA9FBC-0E8C-4664-8E8E-A1D3411A99E9}"/>
            </a:ext>
          </a:extLst>
        </xdr:cNvPr>
        <xdr:cNvSpPr/>
      </xdr:nvSpPr>
      <xdr:spPr>
        <a:xfrm>
          <a:off x="657225" y="24765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438150</xdr:colOff>
      <xdr:row>3</xdr:row>
      <xdr:rowOff>202576</xdr:rowOff>
    </xdr:from>
    <xdr:to>
      <xdr:col>1</xdr:col>
      <xdr:colOff>1801585</xdr:colOff>
      <xdr:row>4</xdr:row>
      <xdr:rowOff>202576</xdr:rowOff>
    </xdr:to>
    <xdr:sp macro="" textlink="">
      <xdr:nvSpPr>
        <xdr:cNvPr id="49" name="Rectangle: Rounded Corners 48">
          <a:hlinkClick xmlns:r="http://schemas.openxmlformats.org/officeDocument/2006/relationships" r:id="rId4"/>
          <a:extLst>
            <a:ext uri="{FF2B5EF4-FFF2-40B4-BE49-F238E27FC236}">
              <a16:creationId xmlns:a16="http://schemas.microsoft.com/office/drawing/2014/main" id="{7862128B-8EE2-47F8-B46D-2E23AF17750A}"/>
            </a:ext>
          </a:extLst>
        </xdr:cNvPr>
        <xdr:cNvSpPr/>
      </xdr:nvSpPr>
      <xdr:spPr>
        <a:xfrm>
          <a:off x="657225" y="90742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438150</xdr:colOff>
      <xdr:row>5</xdr:row>
      <xdr:rowOff>75264</xdr:rowOff>
    </xdr:from>
    <xdr:to>
      <xdr:col>1</xdr:col>
      <xdr:colOff>1801584</xdr:colOff>
      <xdr:row>6</xdr:row>
      <xdr:rowOff>75264</xdr:rowOff>
    </xdr:to>
    <xdr:sp macro="" textlink="">
      <xdr:nvSpPr>
        <xdr:cNvPr id="50" name="Rectangle: Rounded Corners 49">
          <a:hlinkClick xmlns:r="http://schemas.openxmlformats.org/officeDocument/2006/relationships" r:id="rId5"/>
          <a:extLst>
            <a:ext uri="{FF2B5EF4-FFF2-40B4-BE49-F238E27FC236}">
              <a16:creationId xmlns:a16="http://schemas.microsoft.com/office/drawing/2014/main" id="{857B0DA3-F26F-4AC6-A706-61833E06813B}"/>
            </a:ext>
          </a:extLst>
        </xdr:cNvPr>
        <xdr:cNvSpPr/>
      </xdr:nvSpPr>
      <xdr:spPr>
        <a:xfrm>
          <a:off x="657225" y="123731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438150</xdr:colOff>
      <xdr:row>2</xdr:row>
      <xdr:rowOff>101288</xdr:rowOff>
    </xdr:from>
    <xdr:to>
      <xdr:col>1</xdr:col>
      <xdr:colOff>1796144</xdr:colOff>
      <xdr:row>3</xdr:row>
      <xdr:rowOff>101288</xdr:rowOff>
    </xdr:to>
    <xdr:sp macro="" textlink="">
      <xdr:nvSpPr>
        <xdr:cNvPr id="51" name="Rectangle: Rounded Corners 50">
          <a:hlinkClick xmlns:r="http://schemas.openxmlformats.org/officeDocument/2006/relationships" r:id="rId6"/>
          <a:extLst>
            <a:ext uri="{FF2B5EF4-FFF2-40B4-BE49-F238E27FC236}">
              <a16:creationId xmlns:a16="http://schemas.microsoft.com/office/drawing/2014/main" id="{38598E4B-899C-4E51-ABC5-00D6E823E3FA}"/>
            </a:ext>
          </a:extLst>
        </xdr:cNvPr>
        <xdr:cNvSpPr/>
      </xdr:nvSpPr>
      <xdr:spPr>
        <a:xfrm>
          <a:off x="657225" y="57753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438150</xdr:colOff>
      <xdr:row>9</xdr:row>
      <xdr:rowOff>150528</xdr:rowOff>
    </xdr:from>
    <xdr:to>
      <xdr:col>1</xdr:col>
      <xdr:colOff>1801585</xdr:colOff>
      <xdr:row>10</xdr:row>
      <xdr:rowOff>150528</xdr:rowOff>
    </xdr:to>
    <xdr:sp macro="" textlink="">
      <xdr:nvSpPr>
        <xdr:cNvPr id="52" name="Rectangle: Rounded Corners 51">
          <a:hlinkClick xmlns:r="http://schemas.openxmlformats.org/officeDocument/2006/relationships" r:id="rId7"/>
          <a:extLst>
            <a:ext uri="{FF2B5EF4-FFF2-40B4-BE49-F238E27FC236}">
              <a16:creationId xmlns:a16="http://schemas.microsoft.com/office/drawing/2014/main" id="{660F8552-03D8-484E-9154-83927D29612D}"/>
            </a:ext>
          </a:extLst>
        </xdr:cNvPr>
        <xdr:cNvSpPr/>
      </xdr:nvSpPr>
      <xdr:spPr>
        <a:xfrm>
          <a:off x="657225" y="222697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438150</xdr:colOff>
      <xdr:row>11</xdr:row>
      <xdr:rowOff>23216</xdr:rowOff>
    </xdr:from>
    <xdr:to>
      <xdr:col>1</xdr:col>
      <xdr:colOff>1801585</xdr:colOff>
      <xdr:row>12</xdr:row>
      <xdr:rowOff>23216</xdr:rowOff>
    </xdr:to>
    <xdr:sp macro="" textlink="">
      <xdr:nvSpPr>
        <xdr:cNvPr id="53" name="Rectangle: Rounded Corners 52">
          <a:hlinkClick xmlns:r="http://schemas.openxmlformats.org/officeDocument/2006/relationships" r:id="rId8"/>
          <a:extLst>
            <a:ext uri="{FF2B5EF4-FFF2-40B4-BE49-F238E27FC236}">
              <a16:creationId xmlns:a16="http://schemas.microsoft.com/office/drawing/2014/main" id="{5047A90B-D851-462C-98CF-BE67F4A1CDCA}"/>
            </a:ext>
          </a:extLst>
        </xdr:cNvPr>
        <xdr:cNvSpPr/>
      </xdr:nvSpPr>
      <xdr:spPr>
        <a:xfrm>
          <a:off x="657225" y="255686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438150</xdr:colOff>
      <xdr:row>12</xdr:row>
      <xdr:rowOff>124504</xdr:rowOff>
    </xdr:from>
    <xdr:to>
      <xdr:col>1</xdr:col>
      <xdr:colOff>1796142</xdr:colOff>
      <xdr:row>13</xdr:row>
      <xdr:rowOff>124504</xdr:rowOff>
    </xdr:to>
    <xdr:sp macro="" textlink="">
      <xdr:nvSpPr>
        <xdr:cNvPr id="54" name="Rectangle: Rounded Corners 53">
          <a:hlinkClick xmlns:r="http://schemas.openxmlformats.org/officeDocument/2006/relationships" r:id="rId9"/>
          <a:extLst>
            <a:ext uri="{FF2B5EF4-FFF2-40B4-BE49-F238E27FC236}">
              <a16:creationId xmlns:a16="http://schemas.microsoft.com/office/drawing/2014/main" id="{8FF27AAE-64C4-4DB6-B744-F15EC9349032}"/>
            </a:ext>
          </a:extLst>
        </xdr:cNvPr>
        <xdr:cNvSpPr/>
      </xdr:nvSpPr>
      <xdr:spPr>
        <a:xfrm>
          <a:off x="657225" y="288675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438150</xdr:colOff>
      <xdr:row>18</xdr:row>
      <xdr:rowOff>72456</xdr:rowOff>
    </xdr:from>
    <xdr:to>
      <xdr:col>1</xdr:col>
      <xdr:colOff>1797506</xdr:colOff>
      <xdr:row>19</xdr:row>
      <xdr:rowOff>72456</xdr:rowOff>
    </xdr:to>
    <xdr:sp macro="" textlink="">
      <xdr:nvSpPr>
        <xdr:cNvPr id="55" name="Rectangle: Rounded Corners 54">
          <a:hlinkClick xmlns:r="http://schemas.openxmlformats.org/officeDocument/2006/relationships" r:id="rId10"/>
          <a:extLst>
            <a:ext uri="{FF2B5EF4-FFF2-40B4-BE49-F238E27FC236}">
              <a16:creationId xmlns:a16="http://schemas.microsoft.com/office/drawing/2014/main" id="{71503C8A-0DAF-4725-B0B4-2E03F2CBAA2E}"/>
            </a:ext>
          </a:extLst>
        </xdr:cNvPr>
        <xdr:cNvSpPr/>
      </xdr:nvSpPr>
      <xdr:spPr>
        <a:xfrm>
          <a:off x="657225" y="420630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438150</xdr:colOff>
      <xdr:row>8</xdr:row>
      <xdr:rowOff>49240</xdr:rowOff>
    </xdr:from>
    <xdr:to>
      <xdr:col>1</xdr:col>
      <xdr:colOff>1796144</xdr:colOff>
      <xdr:row>9</xdr:row>
      <xdr:rowOff>49240</xdr:rowOff>
    </xdr:to>
    <xdr:sp macro="" textlink="">
      <xdr:nvSpPr>
        <xdr:cNvPr id="56" name="Rectangle: Rounded Corners 55">
          <a:hlinkClick xmlns:r="http://schemas.openxmlformats.org/officeDocument/2006/relationships" r:id="rId11"/>
          <a:extLst>
            <a:ext uri="{FF2B5EF4-FFF2-40B4-BE49-F238E27FC236}">
              <a16:creationId xmlns:a16="http://schemas.microsoft.com/office/drawing/2014/main" id="{46C285E4-B77C-4075-8BBF-F9A50007B64D}"/>
            </a:ext>
          </a:extLst>
        </xdr:cNvPr>
        <xdr:cNvSpPr/>
      </xdr:nvSpPr>
      <xdr:spPr>
        <a:xfrm>
          <a:off x="657225" y="189709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438150</xdr:colOff>
      <xdr:row>13</xdr:row>
      <xdr:rowOff>225792</xdr:rowOff>
    </xdr:from>
    <xdr:to>
      <xdr:col>1</xdr:col>
      <xdr:colOff>1809752</xdr:colOff>
      <xdr:row>14</xdr:row>
      <xdr:rowOff>225792</xdr:rowOff>
    </xdr:to>
    <xdr:sp macro="" textlink="">
      <xdr:nvSpPr>
        <xdr:cNvPr id="57" name="Rectangle: Rounded Corners 56">
          <a:hlinkClick xmlns:r="http://schemas.openxmlformats.org/officeDocument/2006/relationships" r:id="rId12"/>
          <a:extLst>
            <a:ext uri="{FF2B5EF4-FFF2-40B4-BE49-F238E27FC236}">
              <a16:creationId xmlns:a16="http://schemas.microsoft.com/office/drawing/2014/main" id="{40EDF451-A9A9-4C24-8B81-8FD2CEF5C3C1}"/>
            </a:ext>
          </a:extLst>
        </xdr:cNvPr>
        <xdr:cNvSpPr/>
      </xdr:nvSpPr>
      <xdr:spPr>
        <a:xfrm>
          <a:off x="657225" y="321664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438150</xdr:colOff>
      <xdr:row>15</xdr:row>
      <xdr:rowOff>98480</xdr:rowOff>
    </xdr:from>
    <xdr:to>
      <xdr:col>1</xdr:col>
      <xdr:colOff>1801586</xdr:colOff>
      <xdr:row>16</xdr:row>
      <xdr:rowOff>98480</xdr:rowOff>
    </xdr:to>
    <xdr:sp macro="" textlink="">
      <xdr:nvSpPr>
        <xdr:cNvPr id="58" name="Rectangle: Rounded Corners 57">
          <a:hlinkClick xmlns:r="http://schemas.openxmlformats.org/officeDocument/2006/relationships" r:id="rId13"/>
          <a:extLst>
            <a:ext uri="{FF2B5EF4-FFF2-40B4-BE49-F238E27FC236}">
              <a16:creationId xmlns:a16="http://schemas.microsoft.com/office/drawing/2014/main" id="{2D3A74DC-6C5B-4D0E-A994-D22DFB46BCBA}"/>
            </a:ext>
          </a:extLst>
        </xdr:cNvPr>
        <xdr:cNvSpPr/>
      </xdr:nvSpPr>
      <xdr:spPr>
        <a:xfrm>
          <a:off x="657225" y="354653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438150</xdr:colOff>
      <xdr:row>21</xdr:row>
      <xdr:rowOff>46432</xdr:rowOff>
    </xdr:from>
    <xdr:to>
      <xdr:col>1</xdr:col>
      <xdr:colOff>1801585</xdr:colOff>
      <xdr:row>22</xdr:row>
      <xdr:rowOff>46432</xdr:rowOff>
    </xdr:to>
    <xdr:sp macro="" textlink="">
      <xdr:nvSpPr>
        <xdr:cNvPr id="59" name="Rectangle: Rounded Corners 58">
          <a:hlinkClick xmlns:r="http://schemas.openxmlformats.org/officeDocument/2006/relationships" r:id="rId14"/>
          <a:extLst>
            <a:ext uri="{FF2B5EF4-FFF2-40B4-BE49-F238E27FC236}">
              <a16:creationId xmlns:a16="http://schemas.microsoft.com/office/drawing/2014/main" id="{099B7F2E-F3B5-4B82-91EA-6BD60E7EC7E6}"/>
            </a:ext>
          </a:extLst>
        </xdr:cNvPr>
        <xdr:cNvSpPr/>
      </xdr:nvSpPr>
      <xdr:spPr>
        <a:xfrm>
          <a:off x="657225" y="486608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438150</xdr:colOff>
      <xdr:row>16</xdr:row>
      <xdr:rowOff>199768</xdr:rowOff>
    </xdr:from>
    <xdr:to>
      <xdr:col>1</xdr:col>
      <xdr:colOff>1796145</xdr:colOff>
      <xdr:row>17</xdr:row>
      <xdr:rowOff>199768</xdr:rowOff>
    </xdr:to>
    <xdr:sp macro="" textlink="">
      <xdr:nvSpPr>
        <xdr:cNvPr id="60" name="Rectangle: Rounded Corners 59">
          <a:hlinkClick xmlns:r="http://schemas.openxmlformats.org/officeDocument/2006/relationships" r:id="rId15"/>
          <a:extLst>
            <a:ext uri="{FF2B5EF4-FFF2-40B4-BE49-F238E27FC236}">
              <a16:creationId xmlns:a16="http://schemas.microsoft.com/office/drawing/2014/main" id="{66A539A4-0F2E-4154-9182-7BC1A930B4D8}"/>
            </a:ext>
          </a:extLst>
        </xdr:cNvPr>
        <xdr:cNvSpPr/>
      </xdr:nvSpPr>
      <xdr:spPr>
        <a:xfrm>
          <a:off x="657225" y="387641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438150</xdr:colOff>
      <xdr:row>22</xdr:row>
      <xdr:rowOff>147720</xdr:rowOff>
    </xdr:from>
    <xdr:to>
      <xdr:col>1</xdr:col>
      <xdr:colOff>1801585</xdr:colOff>
      <xdr:row>23</xdr:row>
      <xdr:rowOff>109620</xdr:rowOff>
    </xdr:to>
    <xdr:sp macro="" textlink="">
      <xdr:nvSpPr>
        <xdr:cNvPr id="61" name="Rectangle: Rounded Corners 60">
          <a:hlinkClick xmlns:r="http://schemas.openxmlformats.org/officeDocument/2006/relationships" r:id="rId16"/>
          <a:extLst>
            <a:ext uri="{FF2B5EF4-FFF2-40B4-BE49-F238E27FC236}">
              <a16:creationId xmlns:a16="http://schemas.microsoft.com/office/drawing/2014/main" id="{C5DC4AB8-3DDD-4B7B-BF6B-ADE4C3983FA3}"/>
            </a:ext>
          </a:extLst>
        </xdr:cNvPr>
        <xdr:cNvSpPr/>
      </xdr:nvSpPr>
      <xdr:spPr>
        <a:xfrm>
          <a:off x="657225" y="519597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438150</xdr:colOff>
      <xdr:row>19</xdr:row>
      <xdr:rowOff>173744</xdr:rowOff>
    </xdr:from>
    <xdr:to>
      <xdr:col>1</xdr:col>
      <xdr:colOff>1801586</xdr:colOff>
      <xdr:row>20</xdr:row>
      <xdr:rowOff>173744</xdr:rowOff>
    </xdr:to>
    <xdr:sp macro="" textlink="">
      <xdr:nvSpPr>
        <xdr:cNvPr id="62" name="Rectangle: Rounded Corners 61">
          <a:hlinkClick xmlns:r="http://schemas.openxmlformats.org/officeDocument/2006/relationships" r:id="rId17"/>
          <a:extLst>
            <a:ext uri="{FF2B5EF4-FFF2-40B4-BE49-F238E27FC236}">
              <a16:creationId xmlns:a16="http://schemas.microsoft.com/office/drawing/2014/main" id="{6A642589-0754-42F3-B2C5-82ABF61573E5}"/>
            </a:ext>
          </a:extLst>
        </xdr:cNvPr>
        <xdr:cNvSpPr/>
      </xdr:nvSpPr>
      <xdr:spPr>
        <a:xfrm>
          <a:off x="657225" y="453619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438150</xdr:colOff>
      <xdr:row>27</xdr:row>
      <xdr:rowOff>108685</xdr:rowOff>
    </xdr:from>
    <xdr:to>
      <xdr:col>1</xdr:col>
      <xdr:colOff>1796145</xdr:colOff>
      <xdr:row>28</xdr:row>
      <xdr:rowOff>146785</xdr:rowOff>
    </xdr:to>
    <xdr:sp macro="" textlink="">
      <xdr:nvSpPr>
        <xdr:cNvPr id="63" name="Rectangle: Rounded Corners 62">
          <a:hlinkClick xmlns:r="http://schemas.openxmlformats.org/officeDocument/2006/relationships" r:id="rId18"/>
          <a:extLst>
            <a:ext uri="{FF2B5EF4-FFF2-40B4-BE49-F238E27FC236}">
              <a16:creationId xmlns:a16="http://schemas.microsoft.com/office/drawing/2014/main" id="{A49F112F-38B1-4588-B73B-F3AF2581B6CB}"/>
            </a:ext>
          </a:extLst>
        </xdr:cNvPr>
        <xdr:cNvSpPr/>
      </xdr:nvSpPr>
      <xdr:spPr>
        <a:xfrm>
          <a:off x="657225" y="6185635"/>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438150</xdr:colOff>
      <xdr:row>25</xdr:row>
      <xdr:rowOff>159796</xdr:rowOff>
    </xdr:from>
    <xdr:to>
      <xdr:col>1</xdr:col>
      <xdr:colOff>1796145</xdr:colOff>
      <xdr:row>27</xdr:row>
      <xdr:rowOff>7396</xdr:rowOff>
    </xdr:to>
    <xdr:sp macro="" textlink="">
      <xdr:nvSpPr>
        <xdr:cNvPr id="64" name="Rectangle: Rounded Corners 63">
          <a:hlinkClick xmlns:r="http://schemas.openxmlformats.org/officeDocument/2006/relationships" r:id="rId19"/>
          <a:extLst>
            <a:ext uri="{FF2B5EF4-FFF2-40B4-BE49-F238E27FC236}">
              <a16:creationId xmlns:a16="http://schemas.microsoft.com/office/drawing/2014/main" id="{CD1DD6A8-8BB4-42DE-A95D-1E170EF4E7E1}"/>
            </a:ext>
          </a:extLst>
        </xdr:cNvPr>
        <xdr:cNvSpPr/>
      </xdr:nvSpPr>
      <xdr:spPr>
        <a:xfrm>
          <a:off x="657225" y="585574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438150</xdr:colOff>
      <xdr:row>24</xdr:row>
      <xdr:rowOff>20408</xdr:rowOff>
    </xdr:from>
    <xdr:to>
      <xdr:col>1</xdr:col>
      <xdr:colOff>1801585</xdr:colOff>
      <xdr:row>25</xdr:row>
      <xdr:rowOff>58508</xdr:rowOff>
    </xdr:to>
    <xdr:sp macro="" textlink="">
      <xdr:nvSpPr>
        <xdr:cNvPr id="65" name="Rectangle: Rounded Corners 64">
          <a:hlinkClick xmlns:r="http://schemas.openxmlformats.org/officeDocument/2006/relationships" r:id="rId20"/>
          <a:extLst>
            <a:ext uri="{FF2B5EF4-FFF2-40B4-BE49-F238E27FC236}">
              <a16:creationId xmlns:a16="http://schemas.microsoft.com/office/drawing/2014/main" id="{CA2B702D-A2DD-46D6-930C-757DE90ADA52}"/>
            </a:ext>
          </a:extLst>
        </xdr:cNvPr>
        <xdr:cNvSpPr/>
      </xdr:nvSpPr>
      <xdr:spPr>
        <a:xfrm>
          <a:off x="657225" y="552585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438150</xdr:colOff>
      <xdr:row>6</xdr:row>
      <xdr:rowOff>176552</xdr:rowOff>
    </xdr:from>
    <xdr:to>
      <xdr:col>1</xdr:col>
      <xdr:colOff>1796144</xdr:colOff>
      <xdr:row>7</xdr:row>
      <xdr:rowOff>176552</xdr:rowOff>
    </xdr:to>
    <xdr:sp macro="" textlink="">
      <xdr:nvSpPr>
        <xdr:cNvPr id="66" name="Rectangle: Rounded Corners 65">
          <a:hlinkClick xmlns:r="http://schemas.openxmlformats.org/officeDocument/2006/relationships" r:id="rId21"/>
          <a:extLst>
            <a:ext uri="{FF2B5EF4-FFF2-40B4-BE49-F238E27FC236}">
              <a16:creationId xmlns:a16="http://schemas.microsoft.com/office/drawing/2014/main" id="{6F2B30CA-88FB-4814-8C93-479D35E1EA1B}"/>
            </a:ext>
          </a:extLst>
        </xdr:cNvPr>
        <xdr:cNvSpPr/>
      </xdr:nvSpPr>
      <xdr:spPr>
        <a:xfrm>
          <a:off x="657225" y="156720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55</xdr:col>
      <xdr:colOff>106680</xdr:colOff>
      <xdr:row>2</xdr:row>
      <xdr:rowOff>0</xdr:rowOff>
    </xdr:from>
    <xdr:to>
      <xdr:col>71</xdr:col>
      <xdr:colOff>30480</xdr:colOff>
      <xdr:row>3</xdr:row>
      <xdr:rowOff>91440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9311640" y="411480"/>
          <a:ext cx="187452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55</xdr:col>
      <xdr:colOff>106680</xdr:colOff>
      <xdr:row>7</xdr:row>
      <xdr:rowOff>142240</xdr:rowOff>
    </xdr:from>
    <xdr:to>
      <xdr:col>71</xdr:col>
      <xdr:colOff>30480</xdr:colOff>
      <xdr:row>9</xdr:row>
      <xdr:rowOff>50800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5C00-000004000000}"/>
            </a:ext>
          </a:extLst>
        </xdr:cNvPr>
        <xdr:cNvSpPr/>
      </xdr:nvSpPr>
      <xdr:spPr>
        <a:xfrm>
          <a:off x="9311640" y="1285240"/>
          <a:ext cx="1874520" cy="274320"/>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55</xdr:col>
      <xdr:colOff>106680</xdr:colOff>
      <xdr:row>10</xdr:row>
      <xdr:rowOff>30480</xdr:rowOff>
    </xdr:from>
    <xdr:to>
      <xdr:col>71</xdr:col>
      <xdr:colOff>30480</xdr:colOff>
      <xdr:row>11</xdr:row>
      <xdr:rowOff>121920</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5C00-000006000000}"/>
            </a:ext>
          </a:extLst>
        </xdr:cNvPr>
        <xdr:cNvSpPr/>
      </xdr:nvSpPr>
      <xdr:spPr>
        <a:xfrm>
          <a:off x="9311640" y="1722120"/>
          <a:ext cx="1874520" cy="274320"/>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Extended Hose Lay Form</a:t>
          </a:r>
        </a:p>
      </xdr:txBody>
    </xdr:sp>
    <xdr:clientData/>
  </xdr:twoCellAnchor>
  <xdr:twoCellAnchor>
    <xdr:from>
      <xdr:col>55</xdr:col>
      <xdr:colOff>106680</xdr:colOff>
      <xdr:row>5</xdr:row>
      <xdr:rowOff>71120</xdr:rowOff>
    </xdr:from>
    <xdr:to>
      <xdr:col>71</xdr:col>
      <xdr:colOff>30480</xdr:colOff>
      <xdr:row>6</xdr:row>
      <xdr:rowOff>162560</xdr:rowOff>
    </xdr:to>
    <xdr:sp macro="" textlink="">
      <xdr:nvSpPr>
        <xdr:cNvPr id="29" name="Rectangle: Rounded Corners 28">
          <a:hlinkClick xmlns:r="http://schemas.openxmlformats.org/officeDocument/2006/relationships" r:id="rId4"/>
          <a:extLst>
            <a:ext uri="{FF2B5EF4-FFF2-40B4-BE49-F238E27FC236}">
              <a16:creationId xmlns:a16="http://schemas.microsoft.com/office/drawing/2014/main" id="{00000000-0008-0000-5C00-00001D000000}"/>
            </a:ext>
          </a:extLst>
        </xdr:cNvPr>
        <xdr:cNvSpPr/>
      </xdr:nvSpPr>
      <xdr:spPr>
        <a:xfrm>
          <a:off x="9311640" y="848360"/>
          <a:ext cx="187452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3</xdr:col>
      <xdr:colOff>200025</xdr:colOff>
      <xdr:row>22</xdr:row>
      <xdr:rowOff>95250</xdr:rowOff>
    </xdr:from>
    <xdr:to>
      <xdr:col>52</xdr:col>
      <xdr:colOff>66675</xdr:colOff>
      <xdr:row>39</xdr:row>
      <xdr:rowOff>0</xdr:rowOff>
    </xdr:to>
    <xdr:sp macro="" textlink="" fLocksText="0">
      <xdr:nvSpPr>
        <xdr:cNvPr id="3" name="TextBox 2">
          <a:extLst>
            <a:ext uri="{FF2B5EF4-FFF2-40B4-BE49-F238E27FC236}">
              <a16:creationId xmlns:a16="http://schemas.microsoft.com/office/drawing/2014/main" id="{00000000-0008-0000-5C00-000003000000}"/>
            </a:ext>
          </a:extLst>
        </xdr:cNvPr>
        <xdr:cNvSpPr txBox="1"/>
      </xdr:nvSpPr>
      <xdr:spPr>
        <a:xfrm>
          <a:off x="2886075" y="3733800"/>
          <a:ext cx="5581650" cy="314325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a:p>
          <a:pPr algn="l"/>
          <a:endParaRPr lang="en-US" sz="1100"/>
        </a:p>
        <a:p>
          <a:pPr algn="l"/>
          <a:endParaRPr lang="en-US" sz="1100"/>
        </a:p>
      </xdr:txBody>
    </xdr:sp>
    <xdr:clientData/>
  </xdr:twoCellAnchor>
  <xdr:twoCellAnchor>
    <xdr:from>
      <xdr:col>3</xdr:col>
      <xdr:colOff>228599</xdr:colOff>
      <xdr:row>44</xdr:row>
      <xdr:rowOff>0</xdr:rowOff>
    </xdr:from>
    <xdr:to>
      <xdr:col>52</xdr:col>
      <xdr:colOff>85724</xdr:colOff>
      <xdr:row>69</xdr:row>
      <xdr:rowOff>19050</xdr:rowOff>
    </xdr:to>
    <xdr:sp macro="" textlink="" fLocksText="0">
      <xdr:nvSpPr>
        <xdr:cNvPr id="5" name="TextBox 4">
          <a:extLst>
            <a:ext uri="{FF2B5EF4-FFF2-40B4-BE49-F238E27FC236}">
              <a16:creationId xmlns:a16="http://schemas.microsoft.com/office/drawing/2014/main" id="{00000000-0008-0000-5C00-000005000000}"/>
            </a:ext>
          </a:extLst>
        </xdr:cNvPr>
        <xdr:cNvSpPr txBox="1"/>
      </xdr:nvSpPr>
      <xdr:spPr>
        <a:xfrm>
          <a:off x="2914649" y="7829550"/>
          <a:ext cx="5572125" cy="4781550"/>
        </a:xfrm>
        <a:prstGeom prst="rect">
          <a:avLst/>
        </a:prstGeom>
        <a:solidFill>
          <a:schemeClr val="accent1">
            <a:lumMod val="20000"/>
            <a:lumOff val="8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					</a:t>
          </a:r>
        </a:p>
      </xdr:txBody>
    </xdr:sp>
    <xdr:clientData/>
  </xdr:twoCellAnchor>
  <xdr:twoCellAnchor>
    <xdr:from>
      <xdr:col>1</xdr:col>
      <xdr:colOff>485775</xdr:colOff>
      <xdr:row>4</xdr:row>
      <xdr:rowOff>0</xdr:rowOff>
    </xdr:from>
    <xdr:to>
      <xdr:col>1</xdr:col>
      <xdr:colOff>1843769</xdr:colOff>
      <xdr:row>5</xdr:row>
      <xdr:rowOff>47625</xdr:rowOff>
    </xdr:to>
    <xdr:sp macro="" textlink="">
      <xdr:nvSpPr>
        <xdr:cNvPr id="30" name="Rectangle: Rounded Corners 29">
          <a:hlinkClick xmlns:r="http://schemas.openxmlformats.org/officeDocument/2006/relationships" r:id="rId5"/>
          <a:extLst>
            <a:ext uri="{FF2B5EF4-FFF2-40B4-BE49-F238E27FC236}">
              <a16:creationId xmlns:a16="http://schemas.microsoft.com/office/drawing/2014/main" id="{58F0075C-E68F-4E09-B6DB-3E5816465020}"/>
            </a:ext>
          </a:extLst>
        </xdr:cNvPr>
        <xdr:cNvSpPr/>
      </xdr:nvSpPr>
      <xdr:spPr>
        <a:xfrm>
          <a:off x="714375" y="8001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xdr:col>
      <xdr:colOff>485775</xdr:colOff>
      <xdr:row>7</xdr:row>
      <xdr:rowOff>97801</xdr:rowOff>
    </xdr:from>
    <xdr:to>
      <xdr:col>2</xdr:col>
      <xdr:colOff>1360</xdr:colOff>
      <xdr:row>8</xdr:row>
      <xdr:rowOff>145426</xdr:rowOff>
    </xdr:to>
    <xdr:sp macro="" textlink="">
      <xdr:nvSpPr>
        <xdr:cNvPr id="31" name="Rectangle: Rounded Corners 30">
          <a:hlinkClick xmlns:r="http://schemas.openxmlformats.org/officeDocument/2006/relationships" r:id="rId6"/>
          <a:extLst>
            <a:ext uri="{FF2B5EF4-FFF2-40B4-BE49-F238E27FC236}">
              <a16:creationId xmlns:a16="http://schemas.microsoft.com/office/drawing/2014/main" id="{107C91F3-3B48-4151-A669-635DC9B863CC}"/>
            </a:ext>
          </a:extLst>
        </xdr:cNvPr>
        <xdr:cNvSpPr/>
      </xdr:nvSpPr>
      <xdr:spPr>
        <a:xfrm>
          <a:off x="714375" y="14598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xdr:col>
      <xdr:colOff>485775</xdr:colOff>
      <xdr:row>9</xdr:row>
      <xdr:rowOff>56214</xdr:rowOff>
    </xdr:from>
    <xdr:to>
      <xdr:col>2</xdr:col>
      <xdr:colOff>1359</xdr:colOff>
      <xdr:row>10</xdr:row>
      <xdr:rowOff>94314</xdr:rowOff>
    </xdr:to>
    <xdr:sp macro="" textlink="">
      <xdr:nvSpPr>
        <xdr:cNvPr id="32" name="Rectangle: Rounded Corners 31">
          <a:hlinkClick xmlns:r="http://schemas.openxmlformats.org/officeDocument/2006/relationships" r:id="rId7"/>
          <a:extLst>
            <a:ext uri="{FF2B5EF4-FFF2-40B4-BE49-F238E27FC236}">
              <a16:creationId xmlns:a16="http://schemas.microsoft.com/office/drawing/2014/main" id="{7E8A3DC6-F0C3-42A9-A3B8-EC0FD3B8803A}"/>
            </a:ext>
          </a:extLst>
        </xdr:cNvPr>
        <xdr:cNvSpPr/>
      </xdr:nvSpPr>
      <xdr:spPr>
        <a:xfrm>
          <a:off x="714375" y="17897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xdr:col>
      <xdr:colOff>485775</xdr:colOff>
      <xdr:row>5</xdr:row>
      <xdr:rowOff>148913</xdr:rowOff>
    </xdr:from>
    <xdr:to>
      <xdr:col>1</xdr:col>
      <xdr:colOff>1843769</xdr:colOff>
      <xdr:row>6</xdr:row>
      <xdr:rowOff>187013</xdr:rowOff>
    </xdr:to>
    <xdr:sp macro="" textlink="">
      <xdr:nvSpPr>
        <xdr:cNvPr id="33" name="Rectangle: Rounded Corners 32">
          <a:hlinkClick xmlns:r="http://schemas.openxmlformats.org/officeDocument/2006/relationships" r:id="rId8"/>
          <a:extLst>
            <a:ext uri="{FF2B5EF4-FFF2-40B4-BE49-F238E27FC236}">
              <a16:creationId xmlns:a16="http://schemas.microsoft.com/office/drawing/2014/main" id="{A77DA0AA-C354-4743-B582-CD910A05071F}"/>
            </a:ext>
          </a:extLst>
        </xdr:cNvPr>
        <xdr:cNvSpPr/>
      </xdr:nvSpPr>
      <xdr:spPr>
        <a:xfrm>
          <a:off x="714375" y="11299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xdr:col>
      <xdr:colOff>485775</xdr:colOff>
      <xdr:row>14</xdr:row>
      <xdr:rowOff>93378</xdr:rowOff>
    </xdr:from>
    <xdr:to>
      <xdr:col>2</xdr:col>
      <xdr:colOff>1360</xdr:colOff>
      <xdr:row>15</xdr:row>
      <xdr:rowOff>131478</xdr:rowOff>
    </xdr:to>
    <xdr:sp macro="" textlink="">
      <xdr:nvSpPr>
        <xdr:cNvPr id="34" name="Rectangle: Rounded Corners 33">
          <a:hlinkClick xmlns:r="http://schemas.openxmlformats.org/officeDocument/2006/relationships" r:id="rId9"/>
          <a:extLst>
            <a:ext uri="{FF2B5EF4-FFF2-40B4-BE49-F238E27FC236}">
              <a16:creationId xmlns:a16="http://schemas.microsoft.com/office/drawing/2014/main" id="{C4FD8DB6-3632-4B5C-820A-DE5DBB224FF0}"/>
            </a:ext>
          </a:extLst>
        </xdr:cNvPr>
        <xdr:cNvSpPr/>
      </xdr:nvSpPr>
      <xdr:spPr>
        <a:xfrm>
          <a:off x="714375" y="27794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xdr:col>
      <xdr:colOff>485775</xdr:colOff>
      <xdr:row>16</xdr:row>
      <xdr:rowOff>51791</xdr:rowOff>
    </xdr:from>
    <xdr:to>
      <xdr:col>2</xdr:col>
      <xdr:colOff>1360</xdr:colOff>
      <xdr:row>17</xdr:row>
      <xdr:rowOff>89891</xdr:rowOff>
    </xdr:to>
    <xdr:sp macro="" textlink="">
      <xdr:nvSpPr>
        <xdr:cNvPr id="35" name="Rectangle: Rounded Corners 34">
          <a:hlinkClick xmlns:r="http://schemas.openxmlformats.org/officeDocument/2006/relationships" r:id="rId10"/>
          <a:extLst>
            <a:ext uri="{FF2B5EF4-FFF2-40B4-BE49-F238E27FC236}">
              <a16:creationId xmlns:a16="http://schemas.microsoft.com/office/drawing/2014/main" id="{92B4C7CF-2929-42A3-A764-3B9F89A52FEE}"/>
            </a:ext>
          </a:extLst>
        </xdr:cNvPr>
        <xdr:cNvSpPr/>
      </xdr:nvSpPr>
      <xdr:spPr>
        <a:xfrm>
          <a:off x="714375" y="31093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xdr:col>
      <xdr:colOff>485775</xdr:colOff>
      <xdr:row>18</xdr:row>
      <xdr:rowOff>679</xdr:rowOff>
    </xdr:from>
    <xdr:to>
      <xdr:col>1</xdr:col>
      <xdr:colOff>1843767</xdr:colOff>
      <xdr:row>19</xdr:row>
      <xdr:rowOff>38779</xdr:rowOff>
    </xdr:to>
    <xdr:sp macro="" textlink="">
      <xdr:nvSpPr>
        <xdr:cNvPr id="36" name="Rectangle: Rounded Corners 35">
          <a:hlinkClick xmlns:r="http://schemas.openxmlformats.org/officeDocument/2006/relationships" r:id="rId11"/>
          <a:extLst>
            <a:ext uri="{FF2B5EF4-FFF2-40B4-BE49-F238E27FC236}">
              <a16:creationId xmlns:a16="http://schemas.microsoft.com/office/drawing/2014/main" id="{96E770C8-F526-405B-A4CD-04BE3E16C054}"/>
            </a:ext>
          </a:extLst>
        </xdr:cNvPr>
        <xdr:cNvSpPr/>
      </xdr:nvSpPr>
      <xdr:spPr>
        <a:xfrm>
          <a:off x="714375" y="34392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xdr:col>
      <xdr:colOff>485775</xdr:colOff>
      <xdr:row>24</xdr:row>
      <xdr:rowOff>177231</xdr:rowOff>
    </xdr:from>
    <xdr:to>
      <xdr:col>1</xdr:col>
      <xdr:colOff>1845131</xdr:colOff>
      <xdr:row>26</xdr:row>
      <xdr:rowOff>24831</xdr:rowOff>
    </xdr:to>
    <xdr:sp macro="" textlink="">
      <xdr:nvSpPr>
        <xdr:cNvPr id="37" name="Rectangle: Rounded Corners 36">
          <a:hlinkClick xmlns:r="http://schemas.openxmlformats.org/officeDocument/2006/relationships" r:id="rId12"/>
          <a:extLst>
            <a:ext uri="{FF2B5EF4-FFF2-40B4-BE49-F238E27FC236}">
              <a16:creationId xmlns:a16="http://schemas.microsoft.com/office/drawing/2014/main" id="{E4DC04A9-F67D-4006-81C5-FAA7E8A53219}"/>
            </a:ext>
          </a:extLst>
        </xdr:cNvPr>
        <xdr:cNvSpPr/>
      </xdr:nvSpPr>
      <xdr:spPr>
        <a:xfrm>
          <a:off x="714375" y="47587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xdr:col>
      <xdr:colOff>485775</xdr:colOff>
      <xdr:row>12</xdr:row>
      <xdr:rowOff>144490</xdr:rowOff>
    </xdr:from>
    <xdr:to>
      <xdr:col>1</xdr:col>
      <xdr:colOff>1843769</xdr:colOff>
      <xdr:row>13</xdr:row>
      <xdr:rowOff>182590</xdr:rowOff>
    </xdr:to>
    <xdr:sp macro="" textlink="">
      <xdr:nvSpPr>
        <xdr:cNvPr id="38" name="Rectangle: Rounded Corners 37">
          <a:hlinkClick xmlns:r="http://schemas.openxmlformats.org/officeDocument/2006/relationships" r:id="rId13"/>
          <a:extLst>
            <a:ext uri="{FF2B5EF4-FFF2-40B4-BE49-F238E27FC236}">
              <a16:creationId xmlns:a16="http://schemas.microsoft.com/office/drawing/2014/main" id="{FFF694C9-4C0F-4BA3-BBE4-094DAB4B6A07}"/>
            </a:ext>
          </a:extLst>
        </xdr:cNvPr>
        <xdr:cNvSpPr/>
      </xdr:nvSpPr>
      <xdr:spPr>
        <a:xfrm>
          <a:off x="714375" y="24495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xdr:col>
      <xdr:colOff>485775</xdr:colOff>
      <xdr:row>19</xdr:row>
      <xdr:rowOff>140067</xdr:rowOff>
    </xdr:from>
    <xdr:to>
      <xdr:col>2</xdr:col>
      <xdr:colOff>9527</xdr:colOff>
      <xdr:row>20</xdr:row>
      <xdr:rowOff>178167</xdr:rowOff>
    </xdr:to>
    <xdr:sp macro="" textlink="">
      <xdr:nvSpPr>
        <xdr:cNvPr id="39" name="Rectangle: Rounded Corners 38">
          <a:hlinkClick xmlns:r="http://schemas.openxmlformats.org/officeDocument/2006/relationships" r:id="rId14"/>
          <a:extLst>
            <a:ext uri="{FF2B5EF4-FFF2-40B4-BE49-F238E27FC236}">
              <a16:creationId xmlns:a16="http://schemas.microsoft.com/office/drawing/2014/main" id="{F3C08845-BC19-4D77-8762-6514281B81E3}"/>
            </a:ext>
          </a:extLst>
        </xdr:cNvPr>
        <xdr:cNvSpPr/>
      </xdr:nvSpPr>
      <xdr:spPr>
        <a:xfrm>
          <a:off x="714375" y="37690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xdr:col>
      <xdr:colOff>485775</xdr:colOff>
      <xdr:row>21</xdr:row>
      <xdr:rowOff>88955</xdr:rowOff>
    </xdr:from>
    <xdr:to>
      <xdr:col>2</xdr:col>
      <xdr:colOff>1361</xdr:colOff>
      <xdr:row>22</xdr:row>
      <xdr:rowOff>127055</xdr:rowOff>
    </xdr:to>
    <xdr:sp macro="" textlink="">
      <xdr:nvSpPr>
        <xdr:cNvPr id="40" name="Rectangle: Rounded Corners 39">
          <a:hlinkClick xmlns:r="http://schemas.openxmlformats.org/officeDocument/2006/relationships" r:id="rId15"/>
          <a:extLst>
            <a:ext uri="{FF2B5EF4-FFF2-40B4-BE49-F238E27FC236}">
              <a16:creationId xmlns:a16="http://schemas.microsoft.com/office/drawing/2014/main" id="{15EA5AF3-8873-4F3C-8840-A2B6D8CA7944}"/>
            </a:ext>
          </a:extLst>
        </xdr:cNvPr>
        <xdr:cNvSpPr/>
      </xdr:nvSpPr>
      <xdr:spPr>
        <a:xfrm>
          <a:off x="714375" y="40989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xdr:col>
      <xdr:colOff>485775</xdr:colOff>
      <xdr:row>28</xdr:row>
      <xdr:rowOff>75007</xdr:rowOff>
    </xdr:from>
    <xdr:to>
      <xdr:col>2</xdr:col>
      <xdr:colOff>1360</xdr:colOff>
      <xdr:row>29</xdr:row>
      <xdr:rowOff>113107</xdr:rowOff>
    </xdr:to>
    <xdr:sp macro="" textlink="">
      <xdr:nvSpPr>
        <xdr:cNvPr id="41" name="Rectangle: Rounded Corners 40">
          <a:hlinkClick xmlns:r="http://schemas.openxmlformats.org/officeDocument/2006/relationships" r:id="rId16"/>
          <a:extLst>
            <a:ext uri="{FF2B5EF4-FFF2-40B4-BE49-F238E27FC236}">
              <a16:creationId xmlns:a16="http://schemas.microsoft.com/office/drawing/2014/main" id="{5C31BC88-2F2F-4BD0-92B3-44C756DF2D2A}"/>
            </a:ext>
          </a:extLst>
        </xdr:cNvPr>
        <xdr:cNvSpPr/>
      </xdr:nvSpPr>
      <xdr:spPr>
        <a:xfrm>
          <a:off x="714375" y="54185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xdr:col>
      <xdr:colOff>485775</xdr:colOff>
      <xdr:row>23</xdr:row>
      <xdr:rowOff>37843</xdr:rowOff>
    </xdr:from>
    <xdr:to>
      <xdr:col>1</xdr:col>
      <xdr:colOff>1843770</xdr:colOff>
      <xdr:row>24</xdr:row>
      <xdr:rowOff>75943</xdr:rowOff>
    </xdr:to>
    <xdr:sp macro="" textlink="">
      <xdr:nvSpPr>
        <xdr:cNvPr id="42" name="Rectangle: Rounded Corners 41">
          <a:hlinkClick xmlns:r="http://schemas.openxmlformats.org/officeDocument/2006/relationships" r:id="rId17"/>
          <a:extLst>
            <a:ext uri="{FF2B5EF4-FFF2-40B4-BE49-F238E27FC236}">
              <a16:creationId xmlns:a16="http://schemas.microsoft.com/office/drawing/2014/main" id="{FA45AADD-2828-424B-9E1F-988C57E1A41B}"/>
            </a:ext>
          </a:extLst>
        </xdr:cNvPr>
        <xdr:cNvSpPr/>
      </xdr:nvSpPr>
      <xdr:spPr>
        <a:xfrm>
          <a:off x="714375" y="44288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xdr:col>
      <xdr:colOff>485775</xdr:colOff>
      <xdr:row>30</xdr:row>
      <xdr:rowOff>23895</xdr:rowOff>
    </xdr:from>
    <xdr:to>
      <xdr:col>2</xdr:col>
      <xdr:colOff>1360</xdr:colOff>
      <xdr:row>31</xdr:row>
      <xdr:rowOff>61995</xdr:rowOff>
    </xdr:to>
    <xdr:sp macro="" textlink="">
      <xdr:nvSpPr>
        <xdr:cNvPr id="43" name="Rectangle: Rounded Corners 42">
          <a:hlinkClick xmlns:r="http://schemas.openxmlformats.org/officeDocument/2006/relationships" r:id="rId18"/>
          <a:extLst>
            <a:ext uri="{FF2B5EF4-FFF2-40B4-BE49-F238E27FC236}">
              <a16:creationId xmlns:a16="http://schemas.microsoft.com/office/drawing/2014/main" id="{1B2392AC-EC91-4FEE-9A88-514DE37227F0}"/>
            </a:ext>
          </a:extLst>
        </xdr:cNvPr>
        <xdr:cNvSpPr/>
      </xdr:nvSpPr>
      <xdr:spPr>
        <a:xfrm>
          <a:off x="714375" y="57484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xdr:col>
      <xdr:colOff>485775</xdr:colOff>
      <xdr:row>26</xdr:row>
      <xdr:rowOff>126119</xdr:rowOff>
    </xdr:from>
    <xdr:to>
      <xdr:col>2</xdr:col>
      <xdr:colOff>1361</xdr:colOff>
      <xdr:row>27</xdr:row>
      <xdr:rowOff>164219</xdr:rowOff>
    </xdr:to>
    <xdr:sp macro="" textlink="">
      <xdr:nvSpPr>
        <xdr:cNvPr id="44" name="Rectangle: Rounded Corners 43">
          <a:hlinkClick xmlns:r="http://schemas.openxmlformats.org/officeDocument/2006/relationships" r:id="rId19"/>
          <a:extLst>
            <a:ext uri="{FF2B5EF4-FFF2-40B4-BE49-F238E27FC236}">
              <a16:creationId xmlns:a16="http://schemas.microsoft.com/office/drawing/2014/main" id="{F14581B5-082E-4AD4-BCD0-B3B466C23292}"/>
            </a:ext>
          </a:extLst>
        </xdr:cNvPr>
        <xdr:cNvSpPr/>
      </xdr:nvSpPr>
      <xdr:spPr>
        <a:xfrm>
          <a:off x="714375" y="50886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xdr:col>
      <xdr:colOff>485775</xdr:colOff>
      <xdr:row>35</xdr:row>
      <xdr:rowOff>70585</xdr:rowOff>
    </xdr:from>
    <xdr:to>
      <xdr:col>1</xdr:col>
      <xdr:colOff>1843770</xdr:colOff>
      <xdr:row>36</xdr:row>
      <xdr:rowOff>108685</xdr:rowOff>
    </xdr:to>
    <xdr:sp macro="" textlink="">
      <xdr:nvSpPr>
        <xdr:cNvPr id="45" name="Rectangle: Rounded Corners 44">
          <a:hlinkClick xmlns:r="http://schemas.openxmlformats.org/officeDocument/2006/relationships" r:id="rId20"/>
          <a:extLst>
            <a:ext uri="{FF2B5EF4-FFF2-40B4-BE49-F238E27FC236}">
              <a16:creationId xmlns:a16="http://schemas.microsoft.com/office/drawing/2014/main" id="{FFB0DB09-50C8-4D49-83A5-9D453A3F2EE7}"/>
            </a:ext>
          </a:extLst>
        </xdr:cNvPr>
        <xdr:cNvSpPr/>
      </xdr:nvSpPr>
      <xdr:spPr>
        <a:xfrm>
          <a:off x="714375" y="67476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xdr:col>
      <xdr:colOff>485775</xdr:colOff>
      <xdr:row>33</xdr:row>
      <xdr:rowOff>112171</xdr:rowOff>
    </xdr:from>
    <xdr:to>
      <xdr:col>1</xdr:col>
      <xdr:colOff>1843770</xdr:colOff>
      <xdr:row>34</xdr:row>
      <xdr:rowOff>150271</xdr:rowOff>
    </xdr:to>
    <xdr:sp macro="" textlink="">
      <xdr:nvSpPr>
        <xdr:cNvPr id="46" name="Rectangle: Rounded Corners 45">
          <a:hlinkClick xmlns:r="http://schemas.openxmlformats.org/officeDocument/2006/relationships" r:id="rId21"/>
          <a:extLst>
            <a:ext uri="{FF2B5EF4-FFF2-40B4-BE49-F238E27FC236}">
              <a16:creationId xmlns:a16="http://schemas.microsoft.com/office/drawing/2014/main" id="{4082115E-4744-4A41-88E8-A48E4245A118}"/>
            </a:ext>
          </a:extLst>
        </xdr:cNvPr>
        <xdr:cNvSpPr/>
      </xdr:nvSpPr>
      <xdr:spPr>
        <a:xfrm>
          <a:off x="714375" y="64081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xdr:col>
      <xdr:colOff>485775</xdr:colOff>
      <xdr:row>31</xdr:row>
      <xdr:rowOff>163283</xdr:rowOff>
    </xdr:from>
    <xdr:to>
      <xdr:col>2</xdr:col>
      <xdr:colOff>1360</xdr:colOff>
      <xdr:row>33</xdr:row>
      <xdr:rowOff>10883</xdr:rowOff>
    </xdr:to>
    <xdr:sp macro="" textlink="">
      <xdr:nvSpPr>
        <xdr:cNvPr id="47" name="Rectangle: Rounded Corners 46">
          <a:hlinkClick xmlns:r="http://schemas.openxmlformats.org/officeDocument/2006/relationships" r:id="rId22"/>
          <a:extLst>
            <a:ext uri="{FF2B5EF4-FFF2-40B4-BE49-F238E27FC236}">
              <a16:creationId xmlns:a16="http://schemas.microsoft.com/office/drawing/2014/main" id="{82DA31D1-FC30-49E7-A5EB-34E013080554}"/>
            </a:ext>
          </a:extLst>
        </xdr:cNvPr>
        <xdr:cNvSpPr/>
      </xdr:nvSpPr>
      <xdr:spPr>
        <a:xfrm>
          <a:off x="714375" y="60783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xdr:col>
      <xdr:colOff>485775</xdr:colOff>
      <xdr:row>11</xdr:row>
      <xdr:rowOff>5102</xdr:rowOff>
    </xdr:from>
    <xdr:to>
      <xdr:col>1</xdr:col>
      <xdr:colOff>1843769</xdr:colOff>
      <xdr:row>12</xdr:row>
      <xdr:rowOff>43202</xdr:rowOff>
    </xdr:to>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627BCA79-3189-43B3-8400-EEFB11BA1BC3}"/>
            </a:ext>
          </a:extLst>
        </xdr:cNvPr>
        <xdr:cNvSpPr/>
      </xdr:nvSpPr>
      <xdr:spPr>
        <a:xfrm>
          <a:off x="714375" y="21196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14</xdr:col>
      <xdr:colOff>100407</xdr:colOff>
      <xdr:row>12</xdr:row>
      <xdr:rowOff>13597</xdr:rowOff>
    </xdr:from>
    <xdr:to>
      <xdr:col>23</xdr:col>
      <xdr:colOff>136877</xdr:colOff>
      <xdr:row>13</xdr:row>
      <xdr:rowOff>79728</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5D00-000006000000}"/>
            </a:ext>
          </a:extLst>
        </xdr:cNvPr>
        <xdr:cNvSpPr/>
      </xdr:nvSpPr>
      <xdr:spPr>
        <a:xfrm>
          <a:off x="8721893" y="2424783"/>
          <a:ext cx="1652998" cy="256631"/>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14</xdr:col>
      <xdr:colOff>0</xdr:colOff>
      <xdr:row>2</xdr:row>
      <xdr:rowOff>0</xdr:rowOff>
    </xdr:from>
    <xdr:to>
      <xdr:col>23</xdr:col>
      <xdr:colOff>160020</xdr:colOff>
      <xdr:row>3</xdr:row>
      <xdr:rowOff>91440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5D00-000007000000}"/>
            </a:ext>
          </a:extLst>
        </xdr:cNvPr>
        <xdr:cNvSpPr/>
      </xdr:nvSpPr>
      <xdr:spPr>
        <a:xfrm>
          <a:off x="7117080" y="411480"/>
          <a:ext cx="187452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14</xdr:col>
      <xdr:colOff>0</xdr:colOff>
      <xdr:row>6</xdr:row>
      <xdr:rowOff>169444</xdr:rowOff>
    </xdr:from>
    <xdr:to>
      <xdr:col>23</xdr:col>
      <xdr:colOff>174977</xdr:colOff>
      <xdr:row>8</xdr:row>
      <xdr:rowOff>51607</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0000000-0008-0000-5D00-000008000000}"/>
            </a:ext>
          </a:extLst>
        </xdr:cNvPr>
        <xdr:cNvSpPr/>
      </xdr:nvSpPr>
      <xdr:spPr>
        <a:xfrm>
          <a:off x="8621486" y="1404973"/>
          <a:ext cx="1791505" cy="284934"/>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14</xdr:col>
      <xdr:colOff>0</xdr:colOff>
      <xdr:row>9</xdr:row>
      <xdr:rowOff>13597</xdr:rowOff>
    </xdr:from>
    <xdr:to>
      <xdr:col>23</xdr:col>
      <xdr:colOff>174977</xdr:colOff>
      <xdr:row>10</xdr:row>
      <xdr:rowOff>88708</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00000000-0008-0000-5D00-000009000000}"/>
            </a:ext>
          </a:extLst>
        </xdr:cNvPr>
        <xdr:cNvSpPr/>
      </xdr:nvSpPr>
      <xdr:spPr>
        <a:xfrm>
          <a:off x="8621486" y="1853283"/>
          <a:ext cx="1791505" cy="265611"/>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Extended Hose Lay Form</a:t>
          </a:r>
        </a:p>
      </xdr:txBody>
    </xdr:sp>
    <xdr:clientData/>
  </xdr:twoCellAnchor>
  <xdr:twoCellAnchor>
    <xdr:from>
      <xdr:col>14</xdr:col>
      <xdr:colOff>0</xdr:colOff>
      <xdr:row>4</xdr:row>
      <xdr:rowOff>71120</xdr:rowOff>
    </xdr:from>
    <xdr:to>
      <xdr:col>23</xdr:col>
      <xdr:colOff>160020</xdr:colOff>
      <xdr:row>5</xdr:row>
      <xdr:rowOff>162560</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5D00-00000A000000}"/>
            </a:ext>
          </a:extLst>
        </xdr:cNvPr>
        <xdr:cNvSpPr/>
      </xdr:nvSpPr>
      <xdr:spPr>
        <a:xfrm>
          <a:off x="7117080" y="848360"/>
          <a:ext cx="187452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9</xdr:col>
      <xdr:colOff>99060</xdr:colOff>
      <xdr:row>19</xdr:row>
      <xdr:rowOff>7620</xdr:rowOff>
    </xdr:from>
    <xdr:to>
      <xdr:col>31</xdr:col>
      <xdr:colOff>22860</xdr:colOff>
      <xdr:row>41</xdr:row>
      <xdr:rowOff>7620</xdr:rowOff>
    </xdr:to>
    <xdr:sp macro="" textlink="">
      <xdr:nvSpPr>
        <xdr:cNvPr id="2" name="TextBox 1">
          <a:extLst>
            <a:ext uri="{FF2B5EF4-FFF2-40B4-BE49-F238E27FC236}">
              <a16:creationId xmlns:a16="http://schemas.microsoft.com/office/drawing/2014/main" id="{00000000-0008-0000-5D00-000002000000}"/>
            </a:ext>
          </a:extLst>
        </xdr:cNvPr>
        <xdr:cNvSpPr txBox="1"/>
      </xdr:nvSpPr>
      <xdr:spPr>
        <a:xfrm>
          <a:off x="6027420" y="3383280"/>
          <a:ext cx="3947160" cy="4053840"/>
        </a:xfrm>
        <a:prstGeom prst="rect">
          <a:avLst/>
        </a:prstGeom>
        <a:solidFill>
          <a:schemeClr val="accent1">
            <a:lumMod val="40000"/>
            <a:lumOff val="60000"/>
          </a:schemeClr>
        </a:solidFill>
        <a:ln w="1587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15240</xdr:colOff>
      <xdr:row>2</xdr:row>
      <xdr:rowOff>53340</xdr:rowOff>
    </xdr:from>
    <xdr:to>
      <xdr:col>17</xdr:col>
      <xdr:colOff>30480</xdr:colOff>
      <xdr:row>53</xdr:row>
      <xdr:rowOff>60960</xdr:rowOff>
    </xdr:to>
    <xdr:sp macro="" textlink="">
      <xdr:nvSpPr>
        <xdr:cNvPr id="3" name="TextBox 2">
          <a:extLst>
            <a:ext uri="{FF2B5EF4-FFF2-40B4-BE49-F238E27FC236}">
              <a16:creationId xmlns:a16="http://schemas.microsoft.com/office/drawing/2014/main" id="{00000000-0008-0000-5E00-000003000000}"/>
            </a:ext>
          </a:extLst>
        </xdr:cNvPr>
        <xdr:cNvSpPr txBox="1"/>
      </xdr:nvSpPr>
      <xdr:spPr>
        <a:xfrm>
          <a:off x="624840" y="464820"/>
          <a:ext cx="9768840" cy="9334500"/>
        </a:xfrm>
        <a:prstGeom prst="rect">
          <a:avLst/>
        </a:prstGeom>
        <a:solidFill>
          <a:schemeClr val="accent5">
            <a:lumMod val="20000"/>
            <a:lumOff val="80000"/>
          </a:schemeClr>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200"/>
        </a:p>
      </xdr:txBody>
    </xdr:sp>
    <xdr:clientData/>
  </xdr:twoCellAnchor>
  <xdr:twoCellAnchor>
    <xdr:from>
      <xdr:col>18</xdr:col>
      <xdr:colOff>0</xdr:colOff>
      <xdr:row>2</xdr:row>
      <xdr:rowOff>0</xdr:rowOff>
    </xdr:from>
    <xdr:to>
      <xdr:col>20</xdr:col>
      <xdr:colOff>586740</xdr:colOff>
      <xdr:row>3</xdr:row>
      <xdr:rowOff>91440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5E00-000004000000}"/>
            </a:ext>
          </a:extLst>
        </xdr:cNvPr>
        <xdr:cNvSpPr/>
      </xdr:nvSpPr>
      <xdr:spPr>
        <a:xfrm>
          <a:off x="10972800" y="411480"/>
          <a:ext cx="1805940" cy="274320"/>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18</xdr:col>
      <xdr:colOff>0</xdr:colOff>
      <xdr:row>4</xdr:row>
      <xdr:rowOff>71120</xdr:rowOff>
    </xdr:from>
    <xdr:to>
      <xdr:col>20</xdr:col>
      <xdr:colOff>586740</xdr:colOff>
      <xdr:row>5</xdr:row>
      <xdr:rowOff>162560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5E00-000005000000}"/>
            </a:ext>
          </a:extLst>
        </xdr:cNvPr>
        <xdr:cNvSpPr/>
      </xdr:nvSpPr>
      <xdr:spPr>
        <a:xfrm>
          <a:off x="10972800" y="848360"/>
          <a:ext cx="1805940" cy="274320"/>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xdr:col>
      <xdr:colOff>19049</xdr:colOff>
      <xdr:row>20</xdr:row>
      <xdr:rowOff>19049</xdr:rowOff>
    </xdr:from>
    <xdr:to>
      <xdr:col>10</xdr:col>
      <xdr:colOff>19049</xdr:colOff>
      <xdr:row>27</xdr:row>
      <xdr:rowOff>180974</xdr:rowOff>
    </xdr:to>
    <xdr:sp macro="" textlink="" fLocksText="0">
      <xdr:nvSpPr>
        <xdr:cNvPr id="3" name="TextBox 2">
          <a:extLst>
            <a:ext uri="{FF2B5EF4-FFF2-40B4-BE49-F238E27FC236}">
              <a16:creationId xmlns:a16="http://schemas.microsoft.com/office/drawing/2014/main" id="{00000000-0008-0000-5F00-000003000000}"/>
            </a:ext>
          </a:extLst>
        </xdr:cNvPr>
        <xdr:cNvSpPr txBox="1"/>
      </xdr:nvSpPr>
      <xdr:spPr>
        <a:xfrm>
          <a:off x="1238249" y="4743449"/>
          <a:ext cx="9077325" cy="1495425"/>
        </a:xfrm>
        <a:prstGeom prst="rect">
          <a:avLst/>
        </a:prstGeom>
        <a:solidFill>
          <a:schemeClr val="accent1">
            <a:lumMod val="40000"/>
            <a:lumOff val="60000"/>
          </a:schemeClr>
        </a:solidFill>
        <a:ln w="1460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3</xdr:col>
      <xdr:colOff>276225</xdr:colOff>
      <xdr:row>1</xdr:row>
      <xdr:rowOff>123826</xdr:rowOff>
    </xdr:from>
    <xdr:to>
      <xdr:col>3</xdr:col>
      <xdr:colOff>1304925</xdr:colOff>
      <xdr:row>3</xdr:row>
      <xdr:rowOff>19051</xdr:rowOff>
    </xdr:to>
    <xdr:sp macro="" textlink="">
      <xdr:nvSpPr>
        <xdr:cNvPr id="4" name="TextBox 3">
          <a:extLst>
            <a:ext uri="{FF2B5EF4-FFF2-40B4-BE49-F238E27FC236}">
              <a16:creationId xmlns:a16="http://schemas.microsoft.com/office/drawing/2014/main" id="{00000000-0008-0000-5F00-000004000000}"/>
            </a:ext>
          </a:extLst>
        </xdr:cNvPr>
        <xdr:cNvSpPr txBox="1"/>
      </xdr:nvSpPr>
      <xdr:spPr>
        <a:xfrm>
          <a:off x="2105025" y="323851"/>
          <a:ext cx="1028700" cy="381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Test 1</a:t>
          </a:r>
        </a:p>
      </xdr:txBody>
    </xdr:sp>
    <xdr:clientData/>
  </xdr:twoCellAnchor>
  <xdr:twoCellAnchor editAs="oneCell">
    <xdr:from>
      <xdr:col>8</xdr:col>
      <xdr:colOff>1200149</xdr:colOff>
      <xdr:row>2</xdr:row>
      <xdr:rowOff>161925</xdr:rowOff>
    </xdr:from>
    <xdr:to>
      <xdr:col>8</xdr:col>
      <xdr:colOff>2543174</xdr:colOff>
      <xdr:row>9</xdr:row>
      <xdr:rowOff>171450</xdr:rowOff>
    </xdr:to>
    <xdr:pic>
      <xdr:nvPicPr>
        <xdr:cNvPr id="6" name="Picture 5">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4" y="657225"/>
          <a:ext cx="1343025" cy="1343025"/>
        </a:xfrm>
        <a:prstGeom prst="rect">
          <a:avLst/>
        </a:prstGeom>
        <a:noFill/>
        <a:ln w="25400">
          <a:solidFill>
            <a:srgbClr val="C00000"/>
          </a:solidFill>
        </a:ln>
      </xdr:spPr>
    </xdr:pic>
    <xdr:clientData/>
  </xdr:twoCellAnchor>
  <xdr:twoCellAnchor>
    <xdr:from>
      <xdr:col>10</xdr:col>
      <xdr:colOff>533399</xdr:colOff>
      <xdr:row>9</xdr:row>
      <xdr:rowOff>171450</xdr:rowOff>
    </xdr:from>
    <xdr:to>
      <xdr:col>13</xdr:col>
      <xdr:colOff>222503</xdr:colOff>
      <xdr:row>11</xdr:row>
      <xdr:rowOff>83058</xdr:rowOff>
    </xdr:to>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00000000-0008-0000-5F00-00000B000000}"/>
            </a:ext>
          </a:extLst>
        </xdr:cNvPr>
        <xdr:cNvSpPr/>
      </xdr:nvSpPr>
      <xdr:spPr>
        <a:xfrm>
          <a:off x="10829924" y="2000250"/>
          <a:ext cx="1517904" cy="292608"/>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10</xdr:col>
      <xdr:colOff>533399</xdr:colOff>
      <xdr:row>2</xdr:row>
      <xdr:rowOff>161925</xdr:rowOff>
    </xdr:from>
    <xdr:to>
      <xdr:col>13</xdr:col>
      <xdr:colOff>222503</xdr:colOff>
      <xdr:row>4</xdr:row>
      <xdr:rowOff>73533</xdr:rowOff>
    </xdr:to>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00000000-0008-0000-5F00-00000C000000}"/>
            </a:ext>
          </a:extLst>
        </xdr:cNvPr>
        <xdr:cNvSpPr/>
      </xdr:nvSpPr>
      <xdr:spPr>
        <a:xfrm>
          <a:off x="10829924" y="657225"/>
          <a:ext cx="1517904" cy="292608"/>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10</xdr:col>
      <xdr:colOff>533399</xdr:colOff>
      <xdr:row>7</xdr:row>
      <xdr:rowOff>104775</xdr:rowOff>
    </xdr:from>
    <xdr:to>
      <xdr:col>13</xdr:col>
      <xdr:colOff>222503</xdr:colOff>
      <xdr:row>9</xdr:row>
      <xdr:rowOff>16383</xdr:rowOff>
    </xdr:to>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00000000-0008-0000-5F00-00000D000000}"/>
            </a:ext>
          </a:extLst>
        </xdr:cNvPr>
        <xdr:cNvSpPr/>
      </xdr:nvSpPr>
      <xdr:spPr>
        <a:xfrm>
          <a:off x="10829924" y="1552575"/>
          <a:ext cx="1517904" cy="292608"/>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10</xdr:col>
      <xdr:colOff>533399</xdr:colOff>
      <xdr:row>5</xdr:row>
      <xdr:rowOff>38100</xdr:rowOff>
    </xdr:from>
    <xdr:to>
      <xdr:col>13</xdr:col>
      <xdr:colOff>222503</xdr:colOff>
      <xdr:row>6</xdr:row>
      <xdr:rowOff>140208</xdr:rowOff>
    </xdr:to>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00000000-0008-0000-5F00-00000E000000}"/>
            </a:ext>
          </a:extLst>
        </xdr:cNvPr>
        <xdr:cNvSpPr/>
      </xdr:nvSpPr>
      <xdr:spPr>
        <a:xfrm>
          <a:off x="10829924" y="1104900"/>
          <a:ext cx="1517904" cy="292608"/>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11</xdr:col>
      <xdr:colOff>238125</xdr:colOff>
      <xdr:row>12</xdr:row>
      <xdr:rowOff>104775</xdr:rowOff>
    </xdr:from>
    <xdr:to>
      <xdr:col>12</xdr:col>
      <xdr:colOff>533400</xdr:colOff>
      <xdr:row>13</xdr:row>
      <xdr:rowOff>149733</xdr:rowOff>
    </xdr:to>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00000000-0008-0000-5F00-00000F000000}"/>
            </a:ext>
          </a:extLst>
        </xdr:cNvPr>
        <xdr:cNvSpPr/>
      </xdr:nvSpPr>
      <xdr:spPr>
        <a:xfrm>
          <a:off x="11144250" y="250507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1</a:t>
          </a:r>
        </a:p>
      </xdr:txBody>
    </xdr:sp>
    <xdr:clientData/>
  </xdr:twoCellAnchor>
  <xdr:twoCellAnchor>
    <xdr:from>
      <xdr:col>11</xdr:col>
      <xdr:colOff>238125</xdr:colOff>
      <xdr:row>13</xdr:row>
      <xdr:rowOff>293370</xdr:rowOff>
    </xdr:from>
    <xdr:to>
      <xdr:col>12</xdr:col>
      <xdr:colOff>533400</xdr:colOff>
      <xdr:row>13</xdr:row>
      <xdr:rowOff>585978</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00000000-0008-0000-5F00-000011000000}"/>
            </a:ext>
          </a:extLst>
        </xdr:cNvPr>
        <xdr:cNvSpPr/>
      </xdr:nvSpPr>
      <xdr:spPr>
        <a:xfrm>
          <a:off x="11144250" y="294132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2</a:t>
          </a:r>
        </a:p>
      </xdr:txBody>
    </xdr:sp>
    <xdr:clientData/>
  </xdr:twoCellAnchor>
  <xdr:twoCellAnchor>
    <xdr:from>
      <xdr:col>11</xdr:col>
      <xdr:colOff>238125</xdr:colOff>
      <xdr:row>13</xdr:row>
      <xdr:rowOff>729615</xdr:rowOff>
    </xdr:from>
    <xdr:to>
      <xdr:col>12</xdr:col>
      <xdr:colOff>533400</xdr:colOff>
      <xdr:row>15</xdr:row>
      <xdr:rowOff>60198</xdr:rowOff>
    </xdr:to>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0000000-0008-0000-5F00-000013000000}"/>
            </a:ext>
          </a:extLst>
        </xdr:cNvPr>
        <xdr:cNvSpPr/>
      </xdr:nvSpPr>
      <xdr:spPr>
        <a:xfrm>
          <a:off x="11144250" y="337756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3</a:t>
          </a:r>
        </a:p>
      </xdr:txBody>
    </xdr:sp>
    <xdr:clientData/>
  </xdr:twoCellAnchor>
  <xdr:twoCellAnchor>
    <xdr:from>
      <xdr:col>11</xdr:col>
      <xdr:colOff>238125</xdr:colOff>
      <xdr:row>16</xdr:row>
      <xdr:rowOff>13335</xdr:rowOff>
    </xdr:from>
    <xdr:to>
      <xdr:col>12</xdr:col>
      <xdr:colOff>533400</xdr:colOff>
      <xdr:row>17</xdr:row>
      <xdr:rowOff>115443</xdr:rowOff>
    </xdr:to>
    <xdr:sp macro="" textlink="">
      <xdr:nvSpPr>
        <xdr:cNvPr id="20" name="Rectangle: Rounded Corners 19">
          <a:hlinkClick xmlns:r="http://schemas.openxmlformats.org/officeDocument/2006/relationships" r:id="rId9"/>
          <a:extLst>
            <a:ext uri="{FF2B5EF4-FFF2-40B4-BE49-F238E27FC236}">
              <a16:creationId xmlns:a16="http://schemas.microsoft.com/office/drawing/2014/main" id="{00000000-0008-0000-5F00-000014000000}"/>
            </a:ext>
          </a:extLst>
        </xdr:cNvPr>
        <xdr:cNvSpPr/>
      </xdr:nvSpPr>
      <xdr:spPr>
        <a:xfrm>
          <a:off x="11144250" y="381381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4</a:t>
          </a:r>
        </a:p>
      </xdr:txBody>
    </xdr:sp>
    <xdr:clientData/>
  </xdr:twoCellAnchor>
  <xdr:twoCellAnchor>
    <xdr:from>
      <xdr:col>11</xdr:col>
      <xdr:colOff>238125</xdr:colOff>
      <xdr:row>18</xdr:row>
      <xdr:rowOff>68580</xdr:rowOff>
    </xdr:from>
    <xdr:to>
      <xdr:col>12</xdr:col>
      <xdr:colOff>533400</xdr:colOff>
      <xdr:row>19</xdr:row>
      <xdr:rowOff>161163</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00000000-0008-0000-5F00-000016000000}"/>
            </a:ext>
          </a:extLst>
        </xdr:cNvPr>
        <xdr:cNvSpPr/>
      </xdr:nvSpPr>
      <xdr:spPr>
        <a:xfrm>
          <a:off x="11144250" y="425005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5</a:t>
          </a:r>
        </a:p>
      </xdr:txBody>
    </xdr:sp>
    <xdr:clientData/>
  </xdr:twoCellAnchor>
  <xdr:twoCellAnchor>
    <xdr:from>
      <xdr:col>10</xdr:col>
      <xdr:colOff>508252</xdr:colOff>
      <xdr:row>19</xdr:row>
      <xdr:rowOff>304799</xdr:rowOff>
    </xdr:from>
    <xdr:to>
      <xdr:col>13</xdr:col>
      <xdr:colOff>342900</xdr:colOff>
      <xdr:row>22</xdr:row>
      <xdr:rowOff>66674</xdr:rowOff>
    </xdr:to>
    <xdr:sp macro="" textlink="">
      <xdr:nvSpPr>
        <xdr:cNvPr id="25" name="Rectangle: Rounded Corners 24">
          <a:hlinkClick xmlns:r="http://schemas.openxmlformats.org/officeDocument/2006/relationships" r:id="rId11"/>
          <a:extLst>
            <a:ext uri="{FF2B5EF4-FFF2-40B4-BE49-F238E27FC236}">
              <a16:creationId xmlns:a16="http://schemas.microsoft.com/office/drawing/2014/main" id="{00000000-0008-0000-5F00-000019000000}"/>
            </a:ext>
          </a:extLst>
        </xdr:cNvPr>
        <xdr:cNvSpPr/>
      </xdr:nvSpPr>
      <xdr:spPr>
        <a:xfrm>
          <a:off x="10804777" y="4686299"/>
          <a:ext cx="1663448" cy="485775"/>
        </a:xfrm>
        <a:prstGeom prst="roundRect">
          <a:avLst/>
        </a:prstGeom>
        <a:solidFill>
          <a:schemeClr val="accent2">
            <a:lumMod val="60000"/>
            <a:lumOff val="40000"/>
          </a:schemeClr>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tx1"/>
              </a:solidFill>
            </a:rPr>
            <a:t>Extended</a:t>
          </a:r>
          <a:r>
            <a:rPr lang="en-US" sz="1100" b="1" i="1" u="none" baseline="0">
              <a:solidFill>
                <a:schemeClr val="tx1"/>
              </a:solidFill>
            </a:rPr>
            <a:t> Hose Lay Calculator</a:t>
          </a:r>
          <a:endParaRPr lang="en-US" sz="1100" b="1" i="1" u="none">
            <a:solidFill>
              <a:schemeClr val="tx1"/>
            </a:solidFill>
          </a:endParaRPr>
        </a:p>
      </xdr:txBody>
    </xdr:sp>
    <xdr:clientData/>
  </xdr:twoCellAnchor>
  <xdr:twoCellAnchor>
    <xdr:from>
      <xdr:col>14</xdr:col>
      <xdr:colOff>0</xdr:colOff>
      <xdr:row>2</xdr:row>
      <xdr:rowOff>0</xdr:rowOff>
    </xdr:from>
    <xdr:to>
      <xdr:col>16</xdr:col>
      <xdr:colOff>138794</xdr:colOff>
      <xdr:row>3</xdr:row>
      <xdr:rowOff>38100</xdr:rowOff>
    </xdr:to>
    <xdr:sp macro="" textlink="">
      <xdr:nvSpPr>
        <xdr:cNvPr id="5" name="Rectangle: Rounded Corners 4">
          <a:hlinkClick xmlns:r="http://schemas.openxmlformats.org/officeDocument/2006/relationships" r:id="rId12"/>
          <a:extLst>
            <a:ext uri="{FF2B5EF4-FFF2-40B4-BE49-F238E27FC236}">
              <a16:creationId xmlns:a16="http://schemas.microsoft.com/office/drawing/2014/main" id="{D3016509-B3C3-45C7-A747-0B142543803E}"/>
            </a:ext>
          </a:extLst>
        </xdr:cNvPr>
        <xdr:cNvSpPr/>
      </xdr:nvSpPr>
      <xdr:spPr>
        <a:xfrm>
          <a:off x="12734925" y="4953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14</xdr:col>
      <xdr:colOff>0</xdr:colOff>
      <xdr:row>5</xdr:row>
      <xdr:rowOff>88276</xdr:rowOff>
    </xdr:from>
    <xdr:to>
      <xdr:col>16</xdr:col>
      <xdr:colOff>144235</xdr:colOff>
      <xdr:row>6</xdr:row>
      <xdr:rowOff>126376</xdr:rowOff>
    </xdr:to>
    <xdr:sp macro="" textlink="">
      <xdr:nvSpPr>
        <xdr:cNvPr id="7" name="Rectangle: Rounded Corners 6">
          <a:hlinkClick xmlns:r="http://schemas.openxmlformats.org/officeDocument/2006/relationships" r:id="rId13"/>
          <a:extLst>
            <a:ext uri="{FF2B5EF4-FFF2-40B4-BE49-F238E27FC236}">
              <a16:creationId xmlns:a16="http://schemas.microsoft.com/office/drawing/2014/main" id="{E5D6DEB0-311B-4196-839F-68EF76B36782}"/>
            </a:ext>
          </a:extLst>
        </xdr:cNvPr>
        <xdr:cNvSpPr/>
      </xdr:nvSpPr>
      <xdr:spPr>
        <a:xfrm>
          <a:off x="12734925" y="11550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14</xdr:col>
      <xdr:colOff>0</xdr:colOff>
      <xdr:row>7</xdr:row>
      <xdr:rowOff>37164</xdr:rowOff>
    </xdr:from>
    <xdr:to>
      <xdr:col>16</xdr:col>
      <xdr:colOff>144234</xdr:colOff>
      <xdr:row>8</xdr:row>
      <xdr:rowOff>75264</xdr:rowOff>
    </xdr:to>
    <xdr:sp macro="" textlink="">
      <xdr:nvSpPr>
        <xdr:cNvPr id="8" name="Rectangle: Rounded Corners 7">
          <a:hlinkClick xmlns:r="http://schemas.openxmlformats.org/officeDocument/2006/relationships" r:id="rId14"/>
          <a:extLst>
            <a:ext uri="{FF2B5EF4-FFF2-40B4-BE49-F238E27FC236}">
              <a16:creationId xmlns:a16="http://schemas.microsoft.com/office/drawing/2014/main" id="{BE5B7E22-27B0-4B7C-A6DF-3BEC1B558B60}"/>
            </a:ext>
          </a:extLst>
        </xdr:cNvPr>
        <xdr:cNvSpPr/>
      </xdr:nvSpPr>
      <xdr:spPr>
        <a:xfrm>
          <a:off x="12734925" y="14849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14</xdr:col>
      <xdr:colOff>0</xdr:colOff>
      <xdr:row>3</xdr:row>
      <xdr:rowOff>139388</xdr:rowOff>
    </xdr:from>
    <xdr:to>
      <xdr:col>16</xdr:col>
      <xdr:colOff>138794</xdr:colOff>
      <xdr:row>4</xdr:row>
      <xdr:rowOff>177488</xdr:rowOff>
    </xdr:to>
    <xdr:sp macro="" textlink="">
      <xdr:nvSpPr>
        <xdr:cNvPr id="9" name="Rectangle: Rounded Corners 8">
          <a:hlinkClick xmlns:r="http://schemas.openxmlformats.org/officeDocument/2006/relationships" r:id="rId15"/>
          <a:extLst>
            <a:ext uri="{FF2B5EF4-FFF2-40B4-BE49-F238E27FC236}">
              <a16:creationId xmlns:a16="http://schemas.microsoft.com/office/drawing/2014/main" id="{ED6C66A5-B545-4FBA-B02A-69FE477DC6DC}"/>
            </a:ext>
          </a:extLst>
        </xdr:cNvPr>
        <xdr:cNvSpPr/>
      </xdr:nvSpPr>
      <xdr:spPr>
        <a:xfrm>
          <a:off x="12734925" y="8251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14</xdr:col>
      <xdr:colOff>0</xdr:colOff>
      <xdr:row>12</xdr:row>
      <xdr:rowOff>74328</xdr:rowOff>
    </xdr:from>
    <xdr:to>
      <xdr:col>16</xdr:col>
      <xdr:colOff>144235</xdr:colOff>
      <xdr:row>13</xdr:row>
      <xdr:rowOff>55278</xdr:rowOff>
    </xdr:to>
    <xdr:sp macro="" textlink="">
      <xdr:nvSpPr>
        <xdr:cNvPr id="10" name="Rectangle: Rounded Corners 9">
          <a:hlinkClick xmlns:r="http://schemas.openxmlformats.org/officeDocument/2006/relationships" r:id="rId16"/>
          <a:extLst>
            <a:ext uri="{FF2B5EF4-FFF2-40B4-BE49-F238E27FC236}">
              <a16:creationId xmlns:a16="http://schemas.microsoft.com/office/drawing/2014/main" id="{A5DD4580-C17F-42F0-8EA3-CC81440F9FED}"/>
            </a:ext>
          </a:extLst>
        </xdr:cNvPr>
        <xdr:cNvSpPr/>
      </xdr:nvSpPr>
      <xdr:spPr>
        <a:xfrm>
          <a:off x="12734925" y="24746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14</xdr:col>
      <xdr:colOff>0</xdr:colOff>
      <xdr:row>13</xdr:row>
      <xdr:rowOff>156566</xdr:rowOff>
    </xdr:from>
    <xdr:to>
      <xdr:col>16</xdr:col>
      <xdr:colOff>144235</xdr:colOff>
      <xdr:row>13</xdr:row>
      <xdr:rowOff>385166</xdr:rowOff>
    </xdr:to>
    <xdr:sp macro="" textlink="">
      <xdr:nvSpPr>
        <xdr:cNvPr id="16" name="Rectangle: Rounded Corners 15">
          <a:hlinkClick xmlns:r="http://schemas.openxmlformats.org/officeDocument/2006/relationships" r:id="rId17"/>
          <a:extLst>
            <a:ext uri="{FF2B5EF4-FFF2-40B4-BE49-F238E27FC236}">
              <a16:creationId xmlns:a16="http://schemas.microsoft.com/office/drawing/2014/main" id="{C899CCB6-A2D1-4E89-80AA-82512A760B0D}"/>
            </a:ext>
          </a:extLst>
        </xdr:cNvPr>
        <xdr:cNvSpPr/>
      </xdr:nvSpPr>
      <xdr:spPr>
        <a:xfrm>
          <a:off x="12734925" y="28045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14</xdr:col>
      <xdr:colOff>0</xdr:colOff>
      <xdr:row>13</xdr:row>
      <xdr:rowOff>486454</xdr:rowOff>
    </xdr:from>
    <xdr:to>
      <xdr:col>16</xdr:col>
      <xdr:colOff>138792</xdr:colOff>
      <xdr:row>13</xdr:row>
      <xdr:rowOff>715054</xdr:rowOff>
    </xdr:to>
    <xdr:sp macro="" textlink="">
      <xdr:nvSpPr>
        <xdr:cNvPr id="18" name="Rectangle: Rounded Corners 17">
          <a:hlinkClick xmlns:r="http://schemas.openxmlformats.org/officeDocument/2006/relationships" r:id="rId18"/>
          <a:extLst>
            <a:ext uri="{FF2B5EF4-FFF2-40B4-BE49-F238E27FC236}">
              <a16:creationId xmlns:a16="http://schemas.microsoft.com/office/drawing/2014/main" id="{0B52C457-BF77-4EBF-8C8F-350E48AD5AC1}"/>
            </a:ext>
          </a:extLst>
        </xdr:cNvPr>
        <xdr:cNvSpPr/>
      </xdr:nvSpPr>
      <xdr:spPr>
        <a:xfrm>
          <a:off x="12734925" y="31344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14</xdr:col>
      <xdr:colOff>0</xdr:colOff>
      <xdr:row>19</xdr:row>
      <xdr:rowOff>72456</xdr:rowOff>
    </xdr:from>
    <xdr:to>
      <xdr:col>16</xdr:col>
      <xdr:colOff>140156</xdr:colOff>
      <xdr:row>19</xdr:row>
      <xdr:rowOff>301056</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FAFAD92D-CAF8-429D-9150-5D6DC383D63A}"/>
            </a:ext>
          </a:extLst>
        </xdr:cNvPr>
        <xdr:cNvSpPr/>
      </xdr:nvSpPr>
      <xdr:spPr>
        <a:xfrm>
          <a:off x="12734925" y="44539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14</xdr:col>
      <xdr:colOff>0</xdr:colOff>
      <xdr:row>10</xdr:row>
      <xdr:rowOff>125440</xdr:rowOff>
    </xdr:from>
    <xdr:to>
      <xdr:col>16</xdr:col>
      <xdr:colOff>138794</xdr:colOff>
      <xdr:row>11</xdr:row>
      <xdr:rowOff>163540</xdr:rowOff>
    </xdr:to>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68CE3E91-B1D5-4646-825D-0B1A29C6D07C}"/>
            </a:ext>
          </a:extLst>
        </xdr:cNvPr>
        <xdr:cNvSpPr/>
      </xdr:nvSpPr>
      <xdr:spPr>
        <a:xfrm>
          <a:off x="12734925" y="21447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14</xdr:col>
      <xdr:colOff>0</xdr:colOff>
      <xdr:row>14</xdr:row>
      <xdr:rowOff>44817</xdr:rowOff>
    </xdr:from>
    <xdr:to>
      <xdr:col>16</xdr:col>
      <xdr:colOff>152402</xdr:colOff>
      <xdr:row>15</xdr:row>
      <xdr:rowOff>82917</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C83EFDFF-0D1A-48C3-8D1E-F9B6EB47689F}"/>
            </a:ext>
          </a:extLst>
        </xdr:cNvPr>
        <xdr:cNvSpPr/>
      </xdr:nvSpPr>
      <xdr:spPr>
        <a:xfrm>
          <a:off x="12734925" y="34642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14</xdr:col>
      <xdr:colOff>0</xdr:colOff>
      <xdr:row>15</xdr:row>
      <xdr:rowOff>184205</xdr:rowOff>
    </xdr:from>
    <xdr:to>
      <xdr:col>16</xdr:col>
      <xdr:colOff>144236</xdr:colOff>
      <xdr:row>17</xdr:row>
      <xdr:rowOff>31805</xdr:rowOff>
    </xdr:to>
    <xdr:sp macro="" textlink="">
      <xdr:nvSpPr>
        <xdr:cNvPr id="26" name="Rectangle: Rounded Corners 25">
          <a:hlinkClick xmlns:r="http://schemas.openxmlformats.org/officeDocument/2006/relationships" r:id="rId22"/>
          <a:extLst>
            <a:ext uri="{FF2B5EF4-FFF2-40B4-BE49-F238E27FC236}">
              <a16:creationId xmlns:a16="http://schemas.microsoft.com/office/drawing/2014/main" id="{5DD9D155-D8BD-4953-92AA-B3F2BA4F7D96}"/>
            </a:ext>
          </a:extLst>
        </xdr:cNvPr>
        <xdr:cNvSpPr/>
      </xdr:nvSpPr>
      <xdr:spPr>
        <a:xfrm>
          <a:off x="12734925" y="37941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14</xdr:col>
      <xdr:colOff>0</xdr:colOff>
      <xdr:row>22</xdr:row>
      <xdr:rowOff>8332</xdr:rowOff>
    </xdr:from>
    <xdr:to>
      <xdr:col>16</xdr:col>
      <xdr:colOff>144235</xdr:colOff>
      <xdr:row>23</xdr:row>
      <xdr:rowOff>46432</xdr:rowOff>
    </xdr:to>
    <xdr:sp macro="" textlink="">
      <xdr:nvSpPr>
        <xdr:cNvPr id="27" name="Rectangle: Rounded Corners 26">
          <a:hlinkClick xmlns:r="http://schemas.openxmlformats.org/officeDocument/2006/relationships" r:id="rId23"/>
          <a:extLst>
            <a:ext uri="{FF2B5EF4-FFF2-40B4-BE49-F238E27FC236}">
              <a16:creationId xmlns:a16="http://schemas.microsoft.com/office/drawing/2014/main" id="{1E68D5F0-A1F6-4838-AF5D-6D3D4936661E}"/>
            </a:ext>
          </a:extLst>
        </xdr:cNvPr>
        <xdr:cNvSpPr/>
      </xdr:nvSpPr>
      <xdr:spPr>
        <a:xfrm>
          <a:off x="12734925" y="51137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14</xdr:col>
      <xdr:colOff>0</xdr:colOff>
      <xdr:row>17</xdr:row>
      <xdr:rowOff>133093</xdr:rowOff>
    </xdr:from>
    <xdr:to>
      <xdr:col>16</xdr:col>
      <xdr:colOff>138795</xdr:colOff>
      <xdr:row>18</xdr:row>
      <xdr:rowOff>171193</xdr:rowOff>
    </xdr:to>
    <xdr:sp macro="" textlink="">
      <xdr:nvSpPr>
        <xdr:cNvPr id="28" name="Rectangle: Rounded Corners 27">
          <a:hlinkClick xmlns:r="http://schemas.openxmlformats.org/officeDocument/2006/relationships" r:id="rId24"/>
          <a:extLst>
            <a:ext uri="{FF2B5EF4-FFF2-40B4-BE49-F238E27FC236}">
              <a16:creationId xmlns:a16="http://schemas.microsoft.com/office/drawing/2014/main" id="{A005DF2D-C3DF-4A5F-8A64-4ADD6C982994}"/>
            </a:ext>
          </a:extLst>
        </xdr:cNvPr>
        <xdr:cNvSpPr/>
      </xdr:nvSpPr>
      <xdr:spPr>
        <a:xfrm>
          <a:off x="12734925" y="41240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14</xdr:col>
      <xdr:colOff>0</xdr:colOff>
      <xdr:row>23</xdr:row>
      <xdr:rowOff>147720</xdr:rowOff>
    </xdr:from>
    <xdr:to>
      <xdr:col>16</xdr:col>
      <xdr:colOff>144235</xdr:colOff>
      <xdr:row>24</xdr:row>
      <xdr:rowOff>185820</xdr:rowOff>
    </xdr:to>
    <xdr:sp macro="" textlink="">
      <xdr:nvSpPr>
        <xdr:cNvPr id="29" name="Rectangle: Rounded Corners 28">
          <a:hlinkClick xmlns:r="http://schemas.openxmlformats.org/officeDocument/2006/relationships" r:id="rId25"/>
          <a:extLst>
            <a:ext uri="{FF2B5EF4-FFF2-40B4-BE49-F238E27FC236}">
              <a16:creationId xmlns:a16="http://schemas.microsoft.com/office/drawing/2014/main" id="{71FB94F0-4D5E-4170-A87B-2B9BC6313F1B}"/>
            </a:ext>
          </a:extLst>
        </xdr:cNvPr>
        <xdr:cNvSpPr/>
      </xdr:nvSpPr>
      <xdr:spPr>
        <a:xfrm>
          <a:off x="12734925" y="54436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14</xdr:col>
      <xdr:colOff>0</xdr:colOff>
      <xdr:row>20</xdr:row>
      <xdr:rowOff>59444</xdr:rowOff>
    </xdr:from>
    <xdr:to>
      <xdr:col>16</xdr:col>
      <xdr:colOff>144236</xdr:colOff>
      <xdr:row>21</xdr:row>
      <xdr:rowOff>97544</xdr:rowOff>
    </xdr:to>
    <xdr:sp macro="" textlink="">
      <xdr:nvSpPr>
        <xdr:cNvPr id="30" name="Rectangle: Rounded Corners 29">
          <a:hlinkClick xmlns:r="http://schemas.openxmlformats.org/officeDocument/2006/relationships" r:id="rId26"/>
          <a:extLst>
            <a:ext uri="{FF2B5EF4-FFF2-40B4-BE49-F238E27FC236}">
              <a16:creationId xmlns:a16="http://schemas.microsoft.com/office/drawing/2014/main" id="{512E227F-36E4-4D01-BE96-2FDF8A4F38AD}"/>
            </a:ext>
          </a:extLst>
        </xdr:cNvPr>
        <xdr:cNvSpPr/>
      </xdr:nvSpPr>
      <xdr:spPr>
        <a:xfrm>
          <a:off x="12734925" y="47838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14</xdr:col>
      <xdr:colOff>0</xdr:colOff>
      <xdr:row>29</xdr:row>
      <xdr:rowOff>3910</xdr:rowOff>
    </xdr:from>
    <xdr:to>
      <xdr:col>16</xdr:col>
      <xdr:colOff>138795</xdr:colOff>
      <xdr:row>30</xdr:row>
      <xdr:rowOff>42010</xdr:rowOff>
    </xdr:to>
    <xdr:sp macro="" textlink="">
      <xdr:nvSpPr>
        <xdr:cNvPr id="31" name="Rectangle: Rounded Corners 30">
          <a:hlinkClick xmlns:r="http://schemas.openxmlformats.org/officeDocument/2006/relationships" r:id="rId27"/>
          <a:extLst>
            <a:ext uri="{FF2B5EF4-FFF2-40B4-BE49-F238E27FC236}">
              <a16:creationId xmlns:a16="http://schemas.microsoft.com/office/drawing/2014/main" id="{C50E371F-514C-49C2-9681-B562CCCF89C9}"/>
            </a:ext>
          </a:extLst>
        </xdr:cNvPr>
        <xdr:cNvSpPr/>
      </xdr:nvSpPr>
      <xdr:spPr>
        <a:xfrm>
          <a:off x="12734925" y="64428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14</xdr:col>
      <xdr:colOff>0</xdr:colOff>
      <xdr:row>27</xdr:row>
      <xdr:rowOff>45496</xdr:rowOff>
    </xdr:from>
    <xdr:to>
      <xdr:col>16</xdr:col>
      <xdr:colOff>138795</xdr:colOff>
      <xdr:row>28</xdr:row>
      <xdr:rowOff>83596</xdr:rowOff>
    </xdr:to>
    <xdr:sp macro="" textlink="">
      <xdr:nvSpPr>
        <xdr:cNvPr id="32" name="Rectangle: Rounded Corners 31">
          <a:hlinkClick xmlns:r="http://schemas.openxmlformats.org/officeDocument/2006/relationships" r:id="rId2"/>
          <a:extLst>
            <a:ext uri="{FF2B5EF4-FFF2-40B4-BE49-F238E27FC236}">
              <a16:creationId xmlns:a16="http://schemas.microsoft.com/office/drawing/2014/main" id="{942FA56B-DDC8-4EB0-B05F-A725396C4A4F}"/>
            </a:ext>
          </a:extLst>
        </xdr:cNvPr>
        <xdr:cNvSpPr/>
      </xdr:nvSpPr>
      <xdr:spPr>
        <a:xfrm>
          <a:off x="12734925" y="61033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14</xdr:col>
      <xdr:colOff>0</xdr:colOff>
      <xdr:row>25</xdr:row>
      <xdr:rowOff>96608</xdr:rowOff>
    </xdr:from>
    <xdr:to>
      <xdr:col>16</xdr:col>
      <xdr:colOff>144235</xdr:colOff>
      <xdr:row>26</xdr:row>
      <xdr:rowOff>134708</xdr:rowOff>
    </xdr:to>
    <xdr:sp macro="" textlink="">
      <xdr:nvSpPr>
        <xdr:cNvPr id="33" name="Rectangle: Rounded Corners 32">
          <a:hlinkClick xmlns:r="http://schemas.openxmlformats.org/officeDocument/2006/relationships" r:id="rId28"/>
          <a:extLst>
            <a:ext uri="{FF2B5EF4-FFF2-40B4-BE49-F238E27FC236}">
              <a16:creationId xmlns:a16="http://schemas.microsoft.com/office/drawing/2014/main" id="{94601EC6-1F44-4F9B-AC63-E02C30A2C3B6}"/>
            </a:ext>
          </a:extLst>
        </xdr:cNvPr>
        <xdr:cNvSpPr/>
      </xdr:nvSpPr>
      <xdr:spPr>
        <a:xfrm>
          <a:off x="12734925" y="57735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14</xdr:col>
      <xdr:colOff>0</xdr:colOff>
      <xdr:row>8</xdr:row>
      <xdr:rowOff>176552</xdr:rowOff>
    </xdr:from>
    <xdr:to>
      <xdr:col>16</xdr:col>
      <xdr:colOff>138794</xdr:colOff>
      <xdr:row>10</xdr:row>
      <xdr:rowOff>24152</xdr:rowOff>
    </xdr:to>
    <xdr:sp macro="" textlink="">
      <xdr:nvSpPr>
        <xdr:cNvPr id="34" name="Rectangle: Rounded Corners 33">
          <a:hlinkClick xmlns:r="http://schemas.openxmlformats.org/officeDocument/2006/relationships" r:id="rId29"/>
          <a:extLst>
            <a:ext uri="{FF2B5EF4-FFF2-40B4-BE49-F238E27FC236}">
              <a16:creationId xmlns:a16="http://schemas.microsoft.com/office/drawing/2014/main" id="{59571A07-AB08-4F5A-A8B0-229F887C1894}"/>
            </a:ext>
          </a:extLst>
        </xdr:cNvPr>
        <xdr:cNvSpPr/>
      </xdr:nvSpPr>
      <xdr:spPr>
        <a:xfrm>
          <a:off x="12734925" y="18148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xdr:col>
      <xdr:colOff>19049</xdr:colOff>
      <xdr:row>20</xdr:row>
      <xdr:rowOff>19049</xdr:rowOff>
    </xdr:from>
    <xdr:to>
      <xdr:col>10</xdr:col>
      <xdr:colOff>19049</xdr:colOff>
      <xdr:row>27</xdr:row>
      <xdr:rowOff>180974</xdr:rowOff>
    </xdr:to>
    <xdr:sp macro="" textlink="" fLocksText="0">
      <xdr:nvSpPr>
        <xdr:cNvPr id="2" name="TextBox 1">
          <a:extLst>
            <a:ext uri="{FF2B5EF4-FFF2-40B4-BE49-F238E27FC236}">
              <a16:creationId xmlns:a16="http://schemas.microsoft.com/office/drawing/2014/main" id="{00000000-0008-0000-6000-000002000000}"/>
            </a:ext>
          </a:extLst>
        </xdr:cNvPr>
        <xdr:cNvSpPr txBox="1"/>
      </xdr:nvSpPr>
      <xdr:spPr>
        <a:xfrm>
          <a:off x="1238249" y="4743449"/>
          <a:ext cx="9077325" cy="1495425"/>
        </a:xfrm>
        <a:prstGeom prst="rect">
          <a:avLst/>
        </a:prstGeom>
        <a:solidFill>
          <a:schemeClr val="accent1">
            <a:lumMod val="40000"/>
            <a:lumOff val="60000"/>
          </a:schemeClr>
        </a:solidFill>
        <a:ln w="1460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3</xdr:col>
      <xdr:colOff>276225</xdr:colOff>
      <xdr:row>1</xdr:row>
      <xdr:rowOff>123826</xdr:rowOff>
    </xdr:from>
    <xdr:to>
      <xdr:col>3</xdr:col>
      <xdr:colOff>1304925</xdr:colOff>
      <xdr:row>3</xdr:row>
      <xdr:rowOff>19051</xdr:rowOff>
    </xdr:to>
    <xdr:sp macro="" textlink="">
      <xdr:nvSpPr>
        <xdr:cNvPr id="3" name="TextBox 2">
          <a:extLst>
            <a:ext uri="{FF2B5EF4-FFF2-40B4-BE49-F238E27FC236}">
              <a16:creationId xmlns:a16="http://schemas.microsoft.com/office/drawing/2014/main" id="{00000000-0008-0000-6000-000003000000}"/>
            </a:ext>
          </a:extLst>
        </xdr:cNvPr>
        <xdr:cNvSpPr txBox="1"/>
      </xdr:nvSpPr>
      <xdr:spPr>
        <a:xfrm>
          <a:off x="2105025" y="323851"/>
          <a:ext cx="1028700" cy="381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Test 2</a:t>
          </a:r>
        </a:p>
      </xdr:txBody>
    </xdr:sp>
    <xdr:clientData/>
  </xdr:twoCellAnchor>
  <xdr:twoCellAnchor editAs="oneCell">
    <xdr:from>
      <xdr:col>8</xdr:col>
      <xdr:colOff>1200149</xdr:colOff>
      <xdr:row>2</xdr:row>
      <xdr:rowOff>161925</xdr:rowOff>
    </xdr:from>
    <xdr:to>
      <xdr:col>8</xdr:col>
      <xdr:colOff>2543174</xdr:colOff>
      <xdr:row>9</xdr:row>
      <xdr:rowOff>171450</xdr:rowOff>
    </xdr:to>
    <xdr:pic>
      <xdr:nvPicPr>
        <xdr:cNvPr id="4" name="Picture 3">
          <a:extLst>
            <a:ext uri="{FF2B5EF4-FFF2-40B4-BE49-F238E27FC236}">
              <a16:creationId xmlns:a16="http://schemas.microsoft.com/office/drawing/2014/main" id="{00000000-0008-0000-6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4" y="657225"/>
          <a:ext cx="1343025" cy="1343025"/>
        </a:xfrm>
        <a:prstGeom prst="rect">
          <a:avLst/>
        </a:prstGeom>
        <a:noFill/>
        <a:ln w="25400">
          <a:solidFill>
            <a:srgbClr val="C00000"/>
          </a:solidFill>
        </a:ln>
      </xdr:spPr>
    </xdr:pic>
    <xdr:clientData/>
  </xdr:twoCellAnchor>
  <xdr:twoCellAnchor>
    <xdr:from>
      <xdr:col>11</xdr:col>
      <xdr:colOff>0</xdr:colOff>
      <xdr:row>10</xdr:row>
      <xdr:rowOff>9525</xdr:rowOff>
    </xdr:from>
    <xdr:to>
      <xdr:col>13</xdr:col>
      <xdr:colOff>298704</xdr:colOff>
      <xdr:row>11</xdr:row>
      <xdr:rowOff>111633</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6000-000005000000}"/>
            </a:ext>
          </a:extLst>
        </xdr:cNvPr>
        <xdr:cNvSpPr/>
      </xdr:nvSpPr>
      <xdr:spPr>
        <a:xfrm>
          <a:off x="10906125" y="2028825"/>
          <a:ext cx="1517904" cy="292608"/>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11</xdr:col>
      <xdr:colOff>0</xdr:colOff>
      <xdr:row>3</xdr:row>
      <xdr:rowOff>0</xdr:rowOff>
    </xdr:from>
    <xdr:to>
      <xdr:col>13</xdr:col>
      <xdr:colOff>298704</xdr:colOff>
      <xdr:row>4</xdr:row>
      <xdr:rowOff>102108</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6000-000006000000}"/>
            </a:ext>
          </a:extLst>
        </xdr:cNvPr>
        <xdr:cNvSpPr/>
      </xdr:nvSpPr>
      <xdr:spPr>
        <a:xfrm>
          <a:off x="10906125" y="685800"/>
          <a:ext cx="1517904" cy="292608"/>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11</xdr:col>
      <xdr:colOff>0</xdr:colOff>
      <xdr:row>7</xdr:row>
      <xdr:rowOff>133350</xdr:rowOff>
    </xdr:from>
    <xdr:to>
      <xdr:col>13</xdr:col>
      <xdr:colOff>298704</xdr:colOff>
      <xdr:row>9</xdr:row>
      <xdr:rowOff>44958</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00000000-0008-0000-6000-000007000000}"/>
            </a:ext>
          </a:extLst>
        </xdr:cNvPr>
        <xdr:cNvSpPr/>
      </xdr:nvSpPr>
      <xdr:spPr>
        <a:xfrm>
          <a:off x="10906125" y="1581150"/>
          <a:ext cx="1517904" cy="292608"/>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11</xdr:col>
      <xdr:colOff>0</xdr:colOff>
      <xdr:row>5</xdr:row>
      <xdr:rowOff>66675</xdr:rowOff>
    </xdr:from>
    <xdr:to>
      <xdr:col>13</xdr:col>
      <xdr:colOff>298704</xdr:colOff>
      <xdr:row>6</xdr:row>
      <xdr:rowOff>168783</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00000000-0008-0000-6000-000008000000}"/>
            </a:ext>
          </a:extLst>
        </xdr:cNvPr>
        <xdr:cNvSpPr/>
      </xdr:nvSpPr>
      <xdr:spPr>
        <a:xfrm>
          <a:off x="10906125" y="1133475"/>
          <a:ext cx="1517904" cy="292608"/>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11</xdr:col>
      <xdr:colOff>381001</xdr:colOff>
      <xdr:row>12</xdr:row>
      <xdr:rowOff>133350</xdr:rowOff>
    </xdr:from>
    <xdr:to>
      <xdr:col>13</xdr:col>
      <xdr:colOff>66676</xdr:colOff>
      <xdr:row>13</xdr:row>
      <xdr:rowOff>178308</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6000-000009000000}"/>
            </a:ext>
          </a:extLst>
        </xdr:cNvPr>
        <xdr:cNvSpPr/>
      </xdr:nvSpPr>
      <xdr:spPr>
        <a:xfrm>
          <a:off x="11287126" y="253365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1</a:t>
          </a:r>
        </a:p>
      </xdr:txBody>
    </xdr:sp>
    <xdr:clientData/>
  </xdr:twoCellAnchor>
  <xdr:twoCellAnchor>
    <xdr:from>
      <xdr:col>11</xdr:col>
      <xdr:colOff>381001</xdr:colOff>
      <xdr:row>13</xdr:row>
      <xdr:rowOff>321945</xdr:rowOff>
    </xdr:from>
    <xdr:to>
      <xdr:col>13</xdr:col>
      <xdr:colOff>66676</xdr:colOff>
      <xdr:row>13</xdr:row>
      <xdr:rowOff>614553</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6000-00000A000000}"/>
            </a:ext>
          </a:extLst>
        </xdr:cNvPr>
        <xdr:cNvSpPr/>
      </xdr:nvSpPr>
      <xdr:spPr>
        <a:xfrm>
          <a:off x="11287126" y="296989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2</a:t>
          </a:r>
        </a:p>
      </xdr:txBody>
    </xdr:sp>
    <xdr:clientData/>
  </xdr:twoCellAnchor>
  <xdr:twoCellAnchor>
    <xdr:from>
      <xdr:col>11</xdr:col>
      <xdr:colOff>381001</xdr:colOff>
      <xdr:row>13</xdr:row>
      <xdr:rowOff>758190</xdr:rowOff>
    </xdr:from>
    <xdr:to>
      <xdr:col>13</xdr:col>
      <xdr:colOff>66676</xdr:colOff>
      <xdr:row>15</xdr:row>
      <xdr:rowOff>88773</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00000000-0008-0000-6000-00000B000000}"/>
            </a:ext>
          </a:extLst>
        </xdr:cNvPr>
        <xdr:cNvSpPr/>
      </xdr:nvSpPr>
      <xdr:spPr>
        <a:xfrm>
          <a:off x="11287126" y="340614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3</a:t>
          </a:r>
        </a:p>
      </xdr:txBody>
    </xdr:sp>
    <xdr:clientData/>
  </xdr:twoCellAnchor>
  <xdr:twoCellAnchor>
    <xdr:from>
      <xdr:col>11</xdr:col>
      <xdr:colOff>381001</xdr:colOff>
      <xdr:row>16</xdr:row>
      <xdr:rowOff>41910</xdr:rowOff>
    </xdr:from>
    <xdr:to>
      <xdr:col>13</xdr:col>
      <xdr:colOff>66676</xdr:colOff>
      <xdr:row>17</xdr:row>
      <xdr:rowOff>144018</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0000000-0008-0000-6000-00000C000000}"/>
            </a:ext>
          </a:extLst>
        </xdr:cNvPr>
        <xdr:cNvSpPr/>
      </xdr:nvSpPr>
      <xdr:spPr>
        <a:xfrm>
          <a:off x="11287126" y="384238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4</a:t>
          </a:r>
        </a:p>
      </xdr:txBody>
    </xdr:sp>
    <xdr:clientData/>
  </xdr:twoCellAnchor>
  <xdr:twoCellAnchor>
    <xdr:from>
      <xdr:col>11</xdr:col>
      <xdr:colOff>381001</xdr:colOff>
      <xdr:row>18</xdr:row>
      <xdr:rowOff>97155</xdr:rowOff>
    </xdr:from>
    <xdr:to>
      <xdr:col>13</xdr:col>
      <xdr:colOff>66676</xdr:colOff>
      <xdr:row>19</xdr:row>
      <xdr:rowOff>189738</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00000000-0008-0000-6000-00000D000000}"/>
            </a:ext>
          </a:extLst>
        </xdr:cNvPr>
        <xdr:cNvSpPr/>
      </xdr:nvSpPr>
      <xdr:spPr>
        <a:xfrm>
          <a:off x="11287126" y="427863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5</a:t>
          </a:r>
        </a:p>
      </xdr:txBody>
    </xdr:sp>
    <xdr:clientData/>
  </xdr:twoCellAnchor>
  <xdr:twoCellAnchor>
    <xdr:from>
      <xdr:col>11</xdr:col>
      <xdr:colOff>0</xdr:colOff>
      <xdr:row>20</xdr:row>
      <xdr:rowOff>57150</xdr:rowOff>
    </xdr:from>
    <xdr:to>
      <xdr:col>13</xdr:col>
      <xdr:colOff>444248</xdr:colOff>
      <xdr:row>22</xdr:row>
      <xdr:rowOff>161925</xdr:rowOff>
    </xdr:to>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00000000-0008-0000-6000-00000F000000}"/>
            </a:ext>
          </a:extLst>
        </xdr:cNvPr>
        <xdr:cNvSpPr/>
      </xdr:nvSpPr>
      <xdr:spPr>
        <a:xfrm>
          <a:off x="10906125" y="4781550"/>
          <a:ext cx="1663448" cy="485775"/>
        </a:xfrm>
        <a:prstGeom prst="roundRect">
          <a:avLst/>
        </a:prstGeom>
        <a:solidFill>
          <a:schemeClr val="accent2">
            <a:lumMod val="60000"/>
            <a:lumOff val="40000"/>
          </a:schemeClr>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tx1"/>
              </a:solidFill>
            </a:rPr>
            <a:t>Extended</a:t>
          </a:r>
          <a:r>
            <a:rPr lang="en-US" sz="1100" b="1" i="1" u="none" baseline="0">
              <a:solidFill>
                <a:schemeClr val="tx1"/>
              </a:solidFill>
            </a:rPr>
            <a:t> Hose Lay Calculator</a:t>
          </a:r>
          <a:endParaRPr lang="en-US" sz="1100" b="1" i="1" u="none">
            <a:solidFill>
              <a:schemeClr val="tx1"/>
            </a:solidFill>
          </a:endParaRPr>
        </a:p>
      </xdr:txBody>
    </xdr:sp>
    <xdr:clientData/>
  </xdr:twoCellAnchor>
  <xdr:twoCellAnchor>
    <xdr:from>
      <xdr:col>14</xdr:col>
      <xdr:colOff>0</xdr:colOff>
      <xdr:row>3</xdr:row>
      <xdr:rowOff>0</xdr:rowOff>
    </xdr:from>
    <xdr:to>
      <xdr:col>16</xdr:col>
      <xdr:colOff>138794</xdr:colOff>
      <xdr:row>4</xdr:row>
      <xdr:rowOff>38100</xdr:rowOff>
    </xdr:to>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B3557F41-1757-4E75-A6E7-40547A503FEA}"/>
            </a:ext>
          </a:extLst>
        </xdr:cNvPr>
        <xdr:cNvSpPr/>
      </xdr:nvSpPr>
      <xdr:spPr>
        <a:xfrm>
          <a:off x="12734925" y="6858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14</xdr:col>
      <xdr:colOff>0</xdr:colOff>
      <xdr:row>6</xdr:row>
      <xdr:rowOff>88276</xdr:rowOff>
    </xdr:from>
    <xdr:to>
      <xdr:col>16</xdr:col>
      <xdr:colOff>144235</xdr:colOff>
      <xdr:row>7</xdr:row>
      <xdr:rowOff>126376</xdr:rowOff>
    </xdr:to>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45941B1A-E110-4835-8C95-F6A7474B6511}"/>
            </a:ext>
          </a:extLst>
        </xdr:cNvPr>
        <xdr:cNvSpPr/>
      </xdr:nvSpPr>
      <xdr:spPr>
        <a:xfrm>
          <a:off x="12734925" y="13455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14</xdr:col>
      <xdr:colOff>0</xdr:colOff>
      <xdr:row>8</xdr:row>
      <xdr:rowOff>37164</xdr:rowOff>
    </xdr:from>
    <xdr:to>
      <xdr:col>16</xdr:col>
      <xdr:colOff>144234</xdr:colOff>
      <xdr:row>9</xdr:row>
      <xdr:rowOff>75264</xdr:rowOff>
    </xdr:to>
    <xdr:sp macro="" textlink="">
      <xdr:nvSpPr>
        <xdr:cNvPr id="18" name="Rectangle: Rounded Corners 17">
          <a:hlinkClick xmlns:r="http://schemas.openxmlformats.org/officeDocument/2006/relationships" r:id="rId14"/>
          <a:extLst>
            <a:ext uri="{FF2B5EF4-FFF2-40B4-BE49-F238E27FC236}">
              <a16:creationId xmlns:a16="http://schemas.microsoft.com/office/drawing/2014/main" id="{CDDAD64C-55C8-4854-994F-1CDFF495F01F}"/>
            </a:ext>
          </a:extLst>
        </xdr:cNvPr>
        <xdr:cNvSpPr/>
      </xdr:nvSpPr>
      <xdr:spPr>
        <a:xfrm>
          <a:off x="12734925" y="16754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14</xdr:col>
      <xdr:colOff>0</xdr:colOff>
      <xdr:row>4</xdr:row>
      <xdr:rowOff>139388</xdr:rowOff>
    </xdr:from>
    <xdr:to>
      <xdr:col>16</xdr:col>
      <xdr:colOff>138794</xdr:colOff>
      <xdr:row>5</xdr:row>
      <xdr:rowOff>177488</xdr:rowOff>
    </xdr:to>
    <xdr:sp macro="" textlink="">
      <xdr:nvSpPr>
        <xdr:cNvPr id="19" name="Rectangle: Rounded Corners 18">
          <a:hlinkClick xmlns:r="http://schemas.openxmlformats.org/officeDocument/2006/relationships" r:id="rId15"/>
          <a:extLst>
            <a:ext uri="{FF2B5EF4-FFF2-40B4-BE49-F238E27FC236}">
              <a16:creationId xmlns:a16="http://schemas.microsoft.com/office/drawing/2014/main" id="{7918FB7E-BB24-40AD-AB8A-2BC073B9BFCF}"/>
            </a:ext>
          </a:extLst>
        </xdr:cNvPr>
        <xdr:cNvSpPr/>
      </xdr:nvSpPr>
      <xdr:spPr>
        <a:xfrm>
          <a:off x="12734925" y="10156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14</xdr:col>
      <xdr:colOff>0</xdr:colOff>
      <xdr:row>13</xdr:row>
      <xdr:rowOff>17178</xdr:rowOff>
    </xdr:from>
    <xdr:to>
      <xdr:col>16</xdr:col>
      <xdr:colOff>144235</xdr:colOff>
      <xdr:row>13</xdr:row>
      <xdr:rowOff>245778</xdr:rowOff>
    </xdr:to>
    <xdr:sp macro="" textlink="">
      <xdr:nvSpPr>
        <xdr:cNvPr id="20" name="Rectangle: Rounded Corners 19">
          <a:hlinkClick xmlns:r="http://schemas.openxmlformats.org/officeDocument/2006/relationships" r:id="rId16"/>
          <a:extLst>
            <a:ext uri="{FF2B5EF4-FFF2-40B4-BE49-F238E27FC236}">
              <a16:creationId xmlns:a16="http://schemas.microsoft.com/office/drawing/2014/main" id="{65FFE839-FAD7-46F8-8987-91DA33AF6EAD}"/>
            </a:ext>
          </a:extLst>
        </xdr:cNvPr>
        <xdr:cNvSpPr/>
      </xdr:nvSpPr>
      <xdr:spPr>
        <a:xfrm>
          <a:off x="12734925" y="26651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14</xdr:col>
      <xdr:colOff>0</xdr:colOff>
      <xdr:row>13</xdr:row>
      <xdr:rowOff>347066</xdr:rowOff>
    </xdr:from>
    <xdr:to>
      <xdr:col>16</xdr:col>
      <xdr:colOff>144235</xdr:colOff>
      <xdr:row>13</xdr:row>
      <xdr:rowOff>575666</xdr:rowOff>
    </xdr:to>
    <xdr:sp macro="" textlink="">
      <xdr:nvSpPr>
        <xdr:cNvPr id="21" name="Rectangle: Rounded Corners 20">
          <a:hlinkClick xmlns:r="http://schemas.openxmlformats.org/officeDocument/2006/relationships" r:id="rId17"/>
          <a:extLst>
            <a:ext uri="{FF2B5EF4-FFF2-40B4-BE49-F238E27FC236}">
              <a16:creationId xmlns:a16="http://schemas.microsoft.com/office/drawing/2014/main" id="{31B321C5-12F6-4522-9C60-438BC66B9C7C}"/>
            </a:ext>
          </a:extLst>
        </xdr:cNvPr>
        <xdr:cNvSpPr/>
      </xdr:nvSpPr>
      <xdr:spPr>
        <a:xfrm>
          <a:off x="12734925" y="29950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14</xdr:col>
      <xdr:colOff>0</xdr:colOff>
      <xdr:row>13</xdr:row>
      <xdr:rowOff>676954</xdr:rowOff>
    </xdr:from>
    <xdr:to>
      <xdr:col>16</xdr:col>
      <xdr:colOff>138792</xdr:colOff>
      <xdr:row>14</xdr:row>
      <xdr:rowOff>134029</xdr:rowOff>
    </xdr:to>
    <xdr:sp macro="" textlink="">
      <xdr:nvSpPr>
        <xdr:cNvPr id="22" name="Rectangle: Rounded Corners 21">
          <a:hlinkClick xmlns:r="http://schemas.openxmlformats.org/officeDocument/2006/relationships" r:id="rId18"/>
          <a:extLst>
            <a:ext uri="{FF2B5EF4-FFF2-40B4-BE49-F238E27FC236}">
              <a16:creationId xmlns:a16="http://schemas.microsoft.com/office/drawing/2014/main" id="{6083DC93-3274-4113-8CF0-393E5E799406}"/>
            </a:ext>
          </a:extLst>
        </xdr:cNvPr>
        <xdr:cNvSpPr/>
      </xdr:nvSpPr>
      <xdr:spPr>
        <a:xfrm>
          <a:off x="12734925" y="33249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14</xdr:col>
      <xdr:colOff>0</xdr:colOff>
      <xdr:row>19</xdr:row>
      <xdr:rowOff>262956</xdr:rowOff>
    </xdr:from>
    <xdr:to>
      <xdr:col>16</xdr:col>
      <xdr:colOff>140156</xdr:colOff>
      <xdr:row>20</xdr:row>
      <xdr:rowOff>148656</xdr:rowOff>
    </xdr:to>
    <xdr:sp macro="" textlink="">
      <xdr:nvSpPr>
        <xdr:cNvPr id="23" name="Rectangle: Rounded Corners 22">
          <a:hlinkClick xmlns:r="http://schemas.openxmlformats.org/officeDocument/2006/relationships" r:id="rId19"/>
          <a:extLst>
            <a:ext uri="{FF2B5EF4-FFF2-40B4-BE49-F238E27FC236}">
              <a16:creationId xmlns:a16="http://schemas.microsoft.com/office/drawing/2014/main" id="{D2C4D4EF-F520-4875-BDB5-70704109E947}"/>
            </a:ext>
          </a:extLst>
        </xdr:cNvPr>
        <xdr:cNvSpPr/>
      </xdr:nvSpPr>
      <xdr:spPr>
        <a:xfrm>
          <a:off x="12734925" y="46444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14</xdr:col>
      <xdr:colOff>0</xdr:colOff>
      <xdr:row>11</xdr:row>
      <xdr:rowOff>125440</xdr:rowOff>
    </xdr:from>
    <xdr:to>
      <xdr:col>16</xdr:col>
      <xdr:colOff>138794</xdr:colOff>
      <xdr:row>12</xdr:row>
      <xdr:rowOff>163540</xdr:rowOff>
    </xdr:to>
    <xdr:sp macro="" textlink="">
      <xdr:nvSpPr>
        <xdr:cNvPr id="24" name="Rectangle: Rounded Corners 23">
          <a:hlinkClick xmlns:r="http://schemas.openxmlformats.org/officeDocument/2006/relationships" r:id="rId20"/>
          <a:extLst>
            <a:ext uri="{FF2B5EF4-FFF2-40B4-BE49-F238E27FC236}">
              <a16:creationId xmlns:a16="http://schemas.microsoft.com/office/drawing/2014/main" id="{A4541AD8-EC44-4528-9527-D15D42557546}"/>
            </a:ext>
          </a:extLst>
        </xdr:cNvPr>
        <xdr:cNvSpPr/>
      </xdr:nvSpPr>
      <xdr:spPr>
        <a:xfrm>
          <a:off x="12734925" y="23352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14</xdr:col>
      <xdr:colOff>0</xdr:colOff>
      <xdr:row>15</xdr:row>
      <xdr:rowOff>44817</xdr:rowOff>
    </xdr:from>
    <xdr:to>
      <xdr:col>16</xdr:col>
      <xdr:colOff>152402</xdr:colOff>
      <xdr:row>16</xdr:row>
      <xdr:rowOff>82917</xdr:rowOff>
    </xdr:to>
    <xdr:sp macro="" textlink="">
      <xdr:nvSpPr>
        <xdr:cNvPr id="25" name="Rectangle: Rounded Corners 24">
          <a:hlinkClick xmlns:r="http://schemas.openxmlformats.org/officeDocument/2006/relationships" r:id="rId21"/>
          <a:extLst>
            <a:ext uri="{FF2B5EF4-FFF2-40B4-BE49-F238E27FC236}">
              <a16:creationId xmlns:a16="http://schemas.microsoft.com/office/drawing/2014/main" id="{4F08D5A4-CCD7-4BEA-81BC-E22125CA0010}"/>
            </a:ext>
          </a:extLst>
        </xdr:cNvPr>
        <xdr:cNvSpPr/>
      </xdr:nvSpPr>
      <xdr:spPr>
        <a:xfrm>
          <a:off x="12734925" y="36547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14</xdr:col>
      <xdr:colOff>0</xdr:colOff>
      <xdr:row>16</xdr:row>
      <xdr:rowOff>184205</xdr:rowOff>
    </xdr:from>
    <xdr:to>
      <xdr:col>16</xdr:col>
      <xdr:colOff>144236</xdr:colOff>
      <xdr:row>18</xdr:row>
      <xdr:rowOff>31805</xdr:rowOff>
    </xdr:to>
    <xdr:sp macro="" textlink="">
      <xdr:nvSpPr>
        <xdr:cNvPr id="26" name="Rectangle: Rounded Corners 25">
          <a:hlinkClick xmlns:r="http://schemas.openxmlformats.org/officeDocument/2006/relationships" r:id="rId22"/>
          <a:extLst>
            <a:ext uri="{FF2B5EF4-FFF2-40B4-BE49-F238E27FC236}">
              <a16:creationId xmlns:a16="http://schemas.microsoft.com/office/drawing/2014/main" id="{652C74F0-7339-41D5-B0E5-D1E588D81B32}"/>
            </a:ext>
          </a:extLst>
        </xdr:cNvPr>
        <xdr:cNvSpPr/>
      </xdr:nvSpPr>
      <xdr:spPr>
        <a:xfrm>
          <a:off x="12734925" y="39846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14</xdr:col>
      <xdr:colOff>0</xdr:colOff>
      <xdr:row>23</xdr:row>
      <xdr:rowOff>8332</xdr:rowOff>
    </xdr:from>
    <xdr:to>
      <xdr:col>16</xdr:col>
      <xdr:colOff>144235</xdr:colOff>
      <xdr:row>24</xdr:row>
      <xdr:rowOff>46432</xdr:rowOff>
    </xdr:to>
    <xdr:sp macro="" textlink="">
      <xdr:nvSpPr>
        <xdr:cNvPr id="27" name="Rectangle: Rounded Corners 26">
          <a:hlinkClick xmlns:r="http://schemas.openxmlformats.org/officeDocument/2006/relationships" r:id="rId23"/>
          <a:extLst>
            <a:ext uri="{FF2B5EF4-FFF2-40B4-BE49-F238E27FC236}">
              <a16:creationId xmlns:a16="http://schemas.microsoft.com/office/drawing/2014/main" id="{B8C8A170-3773-4E35-AC33-9CE36E40732B}"/>
            </a:ext>
          </a:extLst>
        </xdr:cNvPr>
        <xdr:cNvSpPr/>
      </xdr:nvSpPr>
      <xdr:spPr>
        <a:xfrm>
          <a:off x="12734925" y="53042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14</xdr:col>
      <xdr:colOff>0</xdr:colOff>
      <xdr:row>18</xdr:row>
      <xdr:rowOff>133093</xdr:rowOff>
    </xdr:from>
    <xdr:to>
      <xdr:col>16</xdr:col>
      <xdr:colOff>138795</xdr:colOff>
      <xdr:row>19</xdr:row>
      <xdr:rowOff>161668</xdr:rowOff>
    </xdr:to>
    <xdr:sp macro="" textlink="">
      <xdr:nvSpPr>
        <xdr:cNvPr id="28" name="Rectangle: Rounded Corners 27">
          <a:hlinkClick xmlns:r="http://schemas.openxmlformats.org/officeDocument/2006/relationships" r:id="rId24"/>
          <a:extLst>
            <a:ext uri="{FF2B5EF4-FFF2-40B4-BE49-F238E27FC236}">
              <a16:creationId xmlns:a16="http://schemas.microsoft.com/office/drawing/2014/main" id="{A8FA4FC6-E835-4882-95E8-4CB242283019}"/>
            </a:ext>
          </a:extLst>
        </xdr:cNvPr>
        <xdr:cNvSpPr/>
      </xdr:nvSpPr>
      <xdr:spPr>
        <a:xfrm>
          <a:off x="12734925" y="43145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14</xdr:col>
      <xdr:colOff>0</xdr:colOff>
      <xdr:row>24</xdr:row>
      <xdr:rowOff>147720</xdr:rowOff>
    </xdr:from>
    <xdr:to>
      <xdr:col>16</xdr:col>
      <xdr:colOff>144235</xdr:colOff>
      <xdr:row>25</xdr:row>
      <xdr:rowOff>185820</xdr:rowOff>
    </xdr:to>
    <xdr:sp macro="" textlink="">
      <xdr:nvSpPr>
        <xdr:cNvPr id="29" name="Rectangle: Rounded Corners 28">
          <a:hlinkClick xmlns:r="http://schemas.openxmlformats.org/officeDocument/2006/relationships" r:id="rId25"/>
          <a:extLst>
            <a:ext uri="{FF2B5EF4-FFF2-40B4-BE49-F238E27FC236}">
              <a16:creationId xmlns:a16="http://schemas.microsoft.com/office/drawing/2014/main" id="{54655E99-131C-40B1-8B2A-07680ED75B23}"/>
            </a:ext>
          </a:extLst>
        </xdr:cNvPr>
        <xdr:cNvSpPr/>
      </xdr:nvSpPr>
      <xdr:spPr>
        <a:xfrm>
          <a:off x="12734925" y="56341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14</xdr:col>
      <xdr:colOff>0</xdr:colOff>
      <xdr:row>21</xdr:row>
      <xdr:rowOff>59444</xdr:rowOff>
    </xdr:from>
    <xdr:to>
      <xdr:col>16</xdr:col>
      <xdr:colOff>144236</xdr:colOff>
      <xdr:row>22</xdr:row>
      <xdr:rowOff>97544</xdr:rowOff>
    </xdr:to>
    <xdr:sp macro="" textlink="">
      <xdr:nvSpPr>
        <xdr:cNvPr id="30" name="Rectangle: Rounded Corners 29">
          <a:hlinkClick xmlns:r="http://schemas.openxmlformats.org/officeDocument/2006/relationships" r:id="rId26"/>
          <a:extLst>
            <a:ext uri="{FF2B5EF4-FFF2-40B4-BE49-F238E27FC236}">
              <a16:creationId xmlns:a16="http://schemas.microsoft.com/office/drawing/2014/main" id="{16A861F0-8176-42E4-B9AD-B1C4FF27A043}"/>
            </a:ext>
          </a:extLst>
        </xdr:cNvPr>
        <xdr:cNvSpPr/>
      </xdr:nvSpPr>
      <xdr:spPr>
        <a:xfrm>
          <a:off x="12734925" y="49743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14</xdr:col>
      <xdr:colOff>0</xdr:colOff>
      <xdr:row>30</xdr:row>
      <xdr:rowOff>3910</xdr:rowOff>
    </xdr:from>
    <xdr:to>
      <xdr:col>16</xdr:col>
      <xdr:colOff>138795</xdr:colOff>
      <xdr:row>31</xdr:row>
      <xdr:rowOff>42010</xdr:rowOff>
    </xdr:to>
    <xdr:sp macro="" textlink="">
      <xdr:nvSpPr>
        <xdr:cNvPr id="31" name="Rectangle: Rounded Corners 30">
          <a:hlinkClick xmlns:r="http://schemas.openxmlformats.org/officeDocument/2006/relationships" r:id="rId27"/>
          <a:extLst>
            <a:ext uri="{FF2B5EF4-FFF2-40B4-BE49-F238E27FC236}">
              <a16:creationId xmlns:a16="http://schemas.microsoft.com/office/drawing/2014/main" id="{85C10841-AD84-4119-B172-30AAA65894D3}"/>
            </a:ext>
          </a:extLst>
        </xdr:cNvPr>
        <xdr:cNvSpPr/>
      </xdr:nvSpPr>
      <xdr:spPr>
        <a:xfrm>
          <a:off x="12734925" y="66333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14</xdr:col>
      <xdr:colOff>0</xdr:colOff>
      <xdr:row>28</xdr:row>
      <xdr:rowOff>45496</xdr:rowOff>
    </xdr:from>
    <xdr:to>
      <xdr:col>16</xdr:col>
      <xdr:colOff>138795</xdr:colOff>
      <xdr:row>29</xdr:row>
      <xdr:rowOff>83596</xdr:rowOff>
    </xdr:to>
    <xdr:sp macro="" textlink="">
      <xdr:nvSpPr>
        <xdr:cNvPr id="32" name="Rectangle: Rounded Corners 31">
          <a:hlinkClick xmlns:r="http://schemas.openxmlformats.org/officeDocument/2006/relationships" r:id="rId2"/>
          <a:extLst>
            <a:ext uri="{FF2B5EF4-FFF2-40B4-BE49-F238E27FC236}">
              <a16:creationId xmlns:a16="http://schemas.microsoft.com/office/drawing/2014/main" id="{C15F9AF1-0E0F-443C-B3B9-042F3AB0FA1D}"/>
            </a:ext>
          </a:extLst>
        </xdr:cNvPr>
        <xdr:cNvSpPr/>
      </xdr:nvSpPr>
      <xdr:spPr>
        <a:xfrm>
          <a:off x="12734925" y="62938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14</xdr:col>
      <xdr:colOff>0</xdr:colOff>
      <xdr:row>26</xdr:row>
      <xdr:rowOff>96608</xdr:rowOff>
    </xdr:from>
    <xdr:to>
      <xdr:col>16</xdr:col>
      <xdr:colOff>144235</xdr:colOff>
      <xdr:row>27</xdr:row>
      <xdr:rowOff>134708</xdr:rowOff>
    </xdr:to>
    <xdr:sp macro="" textlink="">
      <xdr:nvSpPr>
        <xdr:cNvPr id="33" name="Rectangle: Rounded Corners 32">
          <a:hlinkClick xmlns:r="http://schemas.openxmlformats.org/officeDocument/2006/relationships" r:id="rId28"/>
          <a:extLst>
            <a:ext uri="{FF2B5EF4-FFF2-40B4-BE49-F238E27FC236}">
              <a16:creationId xmlns:a16="http://schemas.microsoft.com/office/drawing/2014/main" id="{051DCF0A-E167-4C10-B4B3-742C3146C831}"/>
            </a:ext>
          </a:extLst>
        </xdr:cNvPr>
        <xdr:cNvSpPr/>
      </xdr:nvSpPr>
      <xdr:spPr>
        <a:xfrm>
          <a:off x="12734925" y="59640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14</xdr:col>
      <xdr:colOff>0</xdr:colOff>
      <xdr:row>9</xdr:row>
      <xdr:rowOff>176552</xdr:rowOff>
    </xdr:from>
    <xdr:to>
      <xdr:col>16</xdr:col>
      <xdr:colOff>138794</xdr:colOff>
      <xdr:row>11</xdr:row>
      <xdr:rowOff>24152</xdr:rowOff>
    </xdr:to>
    <xdr:sp macro="" textlink="">
      <xdr:nvSpPr>
        <xdr:cNvPr id="34" name="Rectangle: Rounded Corners 33">
          <a:hlinkClick xmlns:r="http://schemas.openxmlformats.org/officeDocument/2006/relationships" r:id="rId29"/>
          <a:extLst>
            <a:ext uri="{FF2B5EF4-FFF2-40B4-BE49-F238E27FC236}">
              <a16:creationId xmlns:a16="http://schemas.microsoft.com/office/drawing/2014/main" id="{D4DDBAD9-4A8B-48F2-BDD5-018F6C7AA942}"/>
            </a:ext>
          </a:extLst>
        </xdr:cNvPr>
        <xdr:cNvSpPr/>
      </xdr:nvSpPr>
      <xdr:spPr>
        <a:xfrm>
          <a:off x="12734925" y="20053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xdr:col>
      <xdr:colOff>19049</xdr:colOff>
      <xdr:row>20</xdr:row>
      <xdr:rowOff>19049</xdr:rowOff>
    </xdr:from>
    <xdr:to>
      <xdr:col>10</xdr:col>
      <xdr:colOff>19049</xdr:colOff>
      <xdr:row>27</xdr:row>
      <xdr:rowOff>180974</xdr:rowOff>
    </xdr:to>
    <xdr:sp macro="" textlink="" fLocksText="0">
      <xdr:nvSpPr>
        <xdr:cNvPr id="2" name="TextBox 1">
          <a:extLst>
            <a:ext uri="{FF2B5EF4-FFF2-40B4-BE49-F238E27FC236}">
              <a16:creationId xmlns:a16="http://schemas.microsoft.com/office/drawing/2014/main" id="{00000000-0008-0000-6100-000002000000}"/>
            </a:ext>
          </a:extLst>
        </xdr:cNvPr>
        <xdr:cNvSpPr txBox="1"/>
      </xdr:nvSpPr>
      <xdr:spPr>
        <a:xfrm>
          <a:off x="1238249" y="4743449"/>
          <a:ext cx="9077325" cy="1495425"/>
        </a:xfrm>
        <a:prstGeom prst="rect">
          <a:avLst/>
        </a:prstGeom>
        <a:solidFill>
          <a:schemeClr val="accent1">
            <a:lumMod val="40000"/>
            <a:lumOff val="60000"/>
          </a:schemeClr>
        </a:solidFill>
        <a:ln w="1460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3</xdr:col>
      <xdr:colOff>276225</xdr:colOff>
      <xdr:row>1</xdr:row>
      <xdr:rowOff>123826</xdr:rowOff>
    </xdr:from>
    <xdr:to>
      <xdr:col>3</xdr:col>
      <xdr:colOff>1304925</xdr:colOff>
      <xdr:row>3</xdr:row>
      <xdr:rowOff>19051</xdr:rowOff>
    </xdr:to>
    <xdr:sp macro="" textlink="">
      <xdr:nvSpPr>
        <xdr:cNvPr id="3" name="TextBox 2">
          <a:extLst>
            <a:ext uri="{FF2B5EF4-FFF2-40B4-BE49-F238E27FC236}">
              <a16:creationId xmlns:a16="http://schemas.microsoft.com/office/drawing/2014/main" id="{00000000-0008-0000-6100-000003000000}"/>
            </a:ext>
          </a:extLst>
        </xdr:cNvPr>
        <xdr:cNvSpPr txBox="1"/>
      </xdr:nvSpPr>
      <xdr:spPr>
        <a:xfrm>
          <a:off x="2105025" y="323851"/>
          <a:ext cx="1028700" cy="381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Test 3</a:t>
          </a:r>
        </a:p>
      </xdr:txBody>
    </xdr:sp>
    <xdr:clientData/>
  </xdr:twoCellAnchor>
  <xdr:twoCellAnchor editAs="oneCell">
    <xdr:from>
      <xdr:col>8</xdr:col>
      <xdr:colOff>1200149</xdr:colOff>
      <xdr:row>2</xdr:row>
      <xdr:rowOff>161925</xdr:rowOff>
    </xdr:from>
    <xdr:to>
      <xdr:col>8</xdr:col>
      <xdr:colOff>2543174</xdr:colOff>
      <xdr:row>9</xdr:row>
      <xdr:rowOff>171450</xdr:rowOff>
    </xdr:to>
    <xdr:pic>
      <xdr:nvPicPr>
        <xdr:cNvPr id="4" name="Picture 3">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4" y="657225"/>
          <a:ext cx="1343025" cy="1343025"/>
        </a:xfrm>
        <a:prstGeom prst="rect">
          <a:avLst/>
        </a:prstGeom>
        <a:noFill/>
        <a:ln w="25400">
          <a:solidFill>
            <a:srgbClr val="C00000"/>
          </a:solidFill>
        </a:ln>
      </xdr:spPr>
    </xdr:pic>
    <xdr:clientData/>
  </xdr:twoCellAnchor>
  <xdr:twoCellAnchor>
    <xdr:from>
      <xdr:col>11</xdr:col>
      <xdr:colOff>0</xdr:colOff>
      <xdr:row>10</xdr:row>
      <xdr:rowOff>9525</xdr:rowOff>
    </xdr:from>
    <xdr:to>
      <xdr:col>13</xdr:col>
      <xdr:colOff>298704</xdr:colOff>
      <xdr:row>11</xdr:row>
      <xdr:rowOff>111633</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6100-000005000000}"/>
            </a:ext>
          </a:extLst>
        </xdr:cNvPr>
        <xdr:cNvSpPr/>
      </xdr:nvSpPr>
      <xdr:spPr>
        <a:xfrm>
          <a:off x="10906125" y="2028825"/>
          <a:ext cx="1517904" cy="292608"/>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11</xdr:col>
      <xdr:colOff>0</xdr:colOff>
      <xdr:row>3</xdr:row>
      <xdr:rowOff>0</xdr:rowOff>
    </xdr:from>
    <xdr:to>
      <xdr:col>13</xdr:col>
      <xdr:colOff>298704</xdr:colOff>
      <xdr:row>4</xdr:row>
      <xdr:rowOff>102108</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6100-000006000000}"/>
            </a:ext>
          </a:extLst>
        </xdr:cNvPr>
        <xdr:cNvSpPr/>
      </xdr:nvSpPr>
      <xdr:spPr>
        <a:xfrm>
          <a:off x="10906125" y="685800"/>
          <a:ext cx="1517904" cy="292608"/>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11</xdr:col>
      <xdr:colOff>0</xdr:colOff>
      <xdr:row>7</xdr:row>
      <xdr:rowOff>133350</xdr:rowOff>
    </xdr:from>
    <xdr:to>
      <xdr:col>13</xdr:col>
      <xdr:colOff>298704</xdr:colOff>
      <xdr:row>9</xdr:row>
      <xdr:rowOff>44958</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00000000-0008-0000-6100-000007000000}"/>
            </a:ext>
          </a:extLst>
        </xdr:cNvPr>
        <xdr:cNvSpPr/>
      </xdr:nvSpPr>
      <xdr:spPr>
        <a:xfrm>
          <a:off x="10906125" y="1581150"/>
          <a:ext cx="1517904" cy="292608"/>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11</xdr:col>
      <xdr:colOff>0</xdr:colOff>
      <xdr:row>5</xdr:row>
      <xdr:rowOff>66675</xdr:rowOff>
    </xdr:from>
    <xdr:to>
      <xdr:col>13</xdr:col>
      <xdr:colOff>298704</xdr:colOff>
      <xdr:row>6</xdr:row>
      <xdr:rowOff>168783</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00000000-0008-0000-6100-000008000000}"/>
            </a:ext>
          </a:extLst>
        </xdr:cNvPr>
        <xdr:cNvSpPr/>
      </xdr:nvSpPr>
      <xdr:spPr>
        <a:xfrm>
          <a:off x="10906125" y="1133475"/>
          <a:ext cx="1517904" cy="292608"/>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11</xdr:col>
      <xdr:colOff>381001</xdr:colOff>
      <xdr:row>12</xdr:row>
      <xdr:rowOff>133350</xdr:rowOff>
    </xdr:from>
    <xdr:to>
      <xdr:col>13</xdr:col>
      <xdr:colOff>66676</xdr:colOff>
      <xdr:row>13</xdr:row>
      <xdr:rowOff>178308</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6100-000009000000}"/>
            </a:ext>
          </a:extLst>
        </xdr:cNvPr>
        <xdr:cNvSpPr/>
      </xdr:nvSpPr>
      <xdr:spPr>
        <a:xfrm>
          <a:off x="11287126" y="253365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1</a:t>
          </a:r>
        </a:p>
      </xdr:txBody>
    </xdr:sp>
    <xdr:clientData/>
  </xdr:twoCellAnchor>
  <xdr:twoCellAnchor>
    <xdr:from>
      <xdr:col>11</xdr:col>
      <xdr:colOff>381001</xdr:colOff>
      <xdr:row>13</xdr:row>
      <xdr:rowOff>321945</xdr:rowOff>
    </xdr:from>
    <xdr:to>
      <xdr:col>13</xdr:col>
      <xdr:colOff>66676</xdr:colOff>
      <xdr:row>13</xdr:row>
      <xdr:rowOff>614553</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6100-00000A000000}"/>
            </a:ext>
          </a:extLst>
        </xdr:cNvPr>
        <xdr:cNvSpPr/>
      </xdr:nvSpPr>
      <xdr:spPr>
        <a:xfrm>
          <a:off x="11287126" y="296989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2</a:t>
          </a:r>
        </a:p>
      </xdr:txBody>
    </xdr:sp>
    <xdr:clientData/>
  </xdr:twoCellAnchor>
  <xdr:twoCellAnchor>
    <xdr:from>
      <xdr:col>11</xdr:col>
      <xdr:colOff>381001</xdr:colOff>
      <xdr:row>13</xdr:row>
      <xdr:rowOff>758190</xdr:rowOff>
    </xdr:from>
    <xdr:to>
      <xdr:col>13</xdr:col>
      <xdr:colOff>66676</xdr:colOff>
      <xdr:row>15</xdr:row>
      <xdr:rowOff>88773</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00000000-0008-0000-6100-00000B000000}"/>
            </a:ext>
          </a:extLst>
        </xdr:cNvPr>
        <xdr:cNvSpPr/>
      </xdr:nvSpPr>
      <xdr:spPr>
        <a:xfrm>
          <a:off x="11287126" y="340614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3</a:t>
          </a:r>
        </a:p>
      </xdr:txBody>
    </xdr:sp>
    <xdr:clientData/>
  </xdr:twoCellAnchor>
  <xdr:twoCellAnchor>
    <xdr:from>
      <xdr:col>11</xdr:col>
      <xdr:colOff>381001</xdr:colOff>
      <xdr:row>16</xdr:row>
      <xdr:rowOff>41910</xdr:rowOff>
    </xdr:from>
    <xdr:to>
      <xdr:col>13</xdr:col>
      <xdr:colOff>66676</xdr:colOff>
      <xdr:row>17</xdr:row>
      <xdr:rowOff>144018</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0000000-0008-0000-6100-00000C000000}"/>
            </a:ext>
          </a:extLst>
        </xdr:cNvPr>
        <xdr:cNvSpPr/>
      </xdr:nvSpPr>
      <xdr:spPr>
        <a:xfrm>
          <a:off x="11287126" y="384238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4</a:t>
          </a:r>
        </a:p>
      </xdr:txBody>
    </xdr:sp>
    <xdr:clientData/>
  </xdr:twoCellAnchor>
  <xdr:twoCellAnchor>
    <xdr:from>
      <xdr:col>11</xdr:col>
      <xdr:colOff>381001</xdr:colOff>
      <xdr:row>18</xdr:row>
      <xdr:rowOff>97155</xdr:rowOff>
    </xdr:from>
    <xdr:to>
      <xdr:col>13</xdr:col>
      <xdr:colOff>66676</xdr:colOff>
      <xdr:row>19</xdr:row>
      <xdr:rowOff>189738</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00000000-0008-0000-6100-00000D000000}"/>
            </a:ext>
          </a:extLst>
        </xdr:cNvPr>
        <xdr:cNvSpPr/>
      </xdr:nvSpPr>
      <xdr:spPr>
        <a:xfrm>
          <a:off x="11287126" y="427863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5</a:t>
          </a:r>
        </a:p>
      </xdr:txBody>
    </xdr:sp>
    <xdr:clientData/>
  </xdr:twoCellAnchor>
  <xdr:twoCellAnchor>
    <xdr:from>
      <xdr:col>11</xdr:col>
      <xdr:colOff>9525</xdr:colOff>
      <xdr:row>20</xdr:row>
      <xdr:rowOff>38100</xdr:rowOff>
    </xdr:from>
    <xdr:to>
      <xdr:col>13</xdr:col>
      <xdr:colOff>453773</xdr:colOff>
      <xdr:row>22</xdr:row>
      <xdr:rowOff>142875</xdr:rowOff>
    </xdr:to>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00000000-0008-0000-6100-00000F000000}"/>
            </a:ext>
          </a:extLst>
        </xdr:cNvPr>
        <xdr:cNvSpPr/>
      </xdr:nvSpPr>
      <xdr:spPr>
        <a:xfrm>
          <a:off x="10915650" y="4762500"/>
          <a:ext cx="1663448" cy="485775"/>
        </a:xfrm>
        <a:prstGeom prst="roundRect">
          <a:avLst/>
        </a:prstGeom>
        <a:solidFill>
          <a:schemeClr val="accent2">
            <a:lumMod val="60000"/>
            <a:lumOff val="40000"/>
          </a:schemeClr>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tx1"/>
              </a:solidFill>
            </a:rPr>
            <a:t>Extended</a:t>
          </a:r>
          <a:r>
            <a:rPr lang="en-US" sz="1100" b="1" i="1" u="none" baseline="0">
              <a:solidFill>
                <a:schemeClr val="tx1"/>
              </a:solidFill>
            </a:rPr>
            <a:t> Hose Lay Calculator</a:t>
          </a:r>
          <a:endParaRPr lang="en-US" sz="1100" b="1" i="1" u="none">
            <a:solidFill>
              <a:schemeClr val="tx1"/>
            </a:solidFill>
          </a:endParaRPr>
        </a:p>
      </xdr:txBody>
    </xdr:sp>
    <xdr:clientData/>
  </xdr:twoCellAnchor>
  <xdr:twoCellAnchor>
    <xdr:from>
      <xdr:col>14</xdr:col>
      <xdr:colOff>0</xdr:colOff>
      <xdr:row>3</xdr:row>
      <xdr:rowOff>0</xdr:rowOff>
    </xdr:from>
    <xdr:to>
      <xdr:col>16</xdr:col>
      <xdr:colOff>138794</xdr:colOff>
      <xdr:row>4</xdr:row>
      <xdr:rowOff>38100</xdr:rowOff>
    </xdr:to>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B651D721-1788-4D44-82BC-88AF903E0C65}"/>
            </a:ext>
          </a:extLst>
        </xdr:cNvPr>
        <xdr:cNvSpPr/>
      </xdr:nvSpPr>
      <xdr:spPr>
        <a:xfrm>
          <a:off x="12734925" y="6858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14</xdr:col>
      <xdr:colOff>0</xdr:colOff>
      <xdr:row>6</xdr:row>
      <xdr:rowOff>88276</xdr:rowOff>
    </xdr:from>
    <xdr:to>
      <xdr:col>16</xdr:col>
      <xdr:colOff>144235</xdr:colOff>
      <xdr:row>7</xdr:row>
      <xdr:rowOff>126376</xdr:rowOff>
    </xdr:to>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CC5CA8A0-4910-470B-BF76-C89164B02990}"/>
            </a:ext>
          </a:extLst>
        </xdr:cNvPr>
        <xdr:cNvSpPr/>
      </xdr:nvSpPr>
      <xdr:spPr>
        <a:xfrm>
          <a:off x="12734925" y="13455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14</xdr:col>
      <xdr:colOff>0</xdr:colOff>
      <xdr:row>8</xdr:row>
      <xdr:rowOff>37164</xdr:rowOff>
    </xdr:from>
    <xdr:to>
      <xdr:col>16</xdr:col>
      <xdr:colOff>144234</xdr:colOff>
      <xdr:row>9</xdr:row>
      <xdr:rowOff>75264</xdr:rowOff>
    </xdr:to>
    <xdr:sp macro="" textlink="">
      <xdr:nvSpPr>
        <xdr:cNvPr id="18" name="Rectangle: Rounded Corners 17">
          <a:hlinkClick xmlns:r="http://schemas.openxmlformats.org/officeDocument/2006/relationships" r:id="rId14"/>
          <a:extLst>
            <a:ext uri="{FF2B5EF4-FFF2-40B4-BE49-F238E27FC236}">
              <a16:creationId xmlns:a16="http://schemas.microsoft.com/office/drawing/2014/main" id="{B90DB75E-9603-463E-B972-05C4328A0C4A}"/>
            </a:ext>
          </a:extLst>
        </xdr:cNvPr>
        <xdr:cNvSpPr/>
      </xdr:nvSpPr>
      <xdr:spPr>
        <a:xfrm>
          <a:off x="12734925" y="16754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14</xdr:col>
      <xdr:colOff>0</xdr:colOff>
      <xdr:row>4</xdr:row>
      <xdr:rowOff>139388</xdr:rowOff>
    </xdr:from>
    <xdr:to>
      <xdr:col>16</xdr:col>
      <xdr:colOff>138794</xdr:colOff>
      <xdr:row>5</xdr:row>
      <xdr:rowOff>177488</xdr:rowOff>
    </xdr:to>
    <xdr:sp macro="" textlink="">
      <xdr:nvSpPr>
        <xdr:cNvPr id="19" name="Rectangle: Rounded Corners 18">
          <a:hlinkClick xmlns:r="http://schemas.openxmlformats.org/officeDocument/2006/relationships" r:id="rId15"/>
          <a:extLst>
            <a:ext uri="{FF2B5EF4-FFF2-40B4-BE49-F238E27FC236}">
              <a16:creationId xmlns:a16="http://schemas.microsoft.com/office/drawing/2014/main" id="{3D2B6006-A4E1-423E-9E05-9D6E42B04B62}"/>
            </a:ext>
          </a:extLst>
        </xdr:cNvPr>
        <xdr:cNvSpPr/>
      </xdr:nvSpPr>
      <xdr:spPr>
        <a:xfrm>
          <a:off x="12734925" y="10156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14</xdr:col>
      <xdr:colOff>0</xdr:colOff>
      <xdr:row>13</xdr:row>
      <xdr:rowOff>17178</xdr:rowOff>
    </xdr:from>
    <xdr:to>
      <xdr:col>16</xdr:col>
      <xdr:colOff>144235</xdr:colOff>
      <xdr:row>13</xdr:row>
      <xdr:rowOff>245778</xdr:rowOff>
    </xdr:to>
    <xdr:sp macro="" textlink="">
      <xdr:nvSpPr>
        <xdr:cNvPr id="20" name="Rectangle: Rounded Corners 19">
          <a:hlinkClick xmlns:r="http://schemas.openxmlformats.org/officeDocument/2006/relationships" r:id="rId16"/>
          <a:extLst>
            <a:ext uri="{FF2B5EF4-FFF2-40B4-BE49-F238E27FC236}">
              <a16:creationId xmlns:a16="http://schemas.microsoft.com/office/drawing/2014/main" id="{AA06380C-D8B7-4ECA-A0ED-EE4E5B59DDDD}"/>
            </a:ext>
          </a:extLst>
        </xdr:cNvPr>
        <xdr:cNvSpPr/>
      </xdr:nvSpPr>
      <xdr:spPr>
        <a:xfrm>
          <a:off x="12734925" y="26651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14</xdr:col>
      <xdr:colOff>0</xdr:colOff>
      <xdr:row>13</xdr:row>
      <xdr:rowOff>347066</xdr:rowOff>
    </xdr:from>
    <xdr:to>
      <xdr:col>16</xdr:col>
      <xdr:colOff>144235</xdr:colOff>
      <xdr:row>13</xdr:row>
      <xdr:rowOff>575666</xdr:rowOff>
    </xdr:to>
    <xdr:sp macro="" textlink="">
      <xdr:nvSpPr>
        <xdr:cNvPr id="21" name="Rectangle: Rounded Corners 20">
          <a:hlinkClick xmlns:r="http://schemas.openxmlformats.org/officeDocument/2006/relationships" r:id="rId17"/>
          <a:extLst>
            <a:ext uri="{FF2B5EF4-FFF2-40B4-BE49-F238E27FC236}">
              <a16:creationId xmlns:a16="http://schemas.microsoft.com/office/drawing/2014/main" id="{CEB770B2-42A2-4FC5-A20F-2DE32802F938}"/>
            </a:ext>
          </a:extLst>
        </xdr:cNvPr>
        <xdr:cNvSpPr/>
      </xdr:nvSpPr>
      <xdr:spPr>
        <a:xfrm>
          <a:off x="12734925" y="29950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14</xdr:col>
      <xdr:colOff>0</xdr:colOff>
      <xdr:row>13</xdr:row>
      <xdr:rowOff>676954</xdr:rowOff>
    </xdr:from>
    <xdr:to>
      <xdr:col>16</xdr:col>
      <xdr:colOff>138792</xdr:colOff>
      <xdr:row>14</xdr:row>
      <xdr:rowOff>134029</xdr:rowOff>
    </xdr:to>
    <xdr:sp macro="" textlink="">
      <xdr:nvSpPr>
        <xdr:cNvPr id="22" name="Rectangle: Rounded Corners 21">
          <a:hlinkClick xmlns:r="http://schemas.openxmlformats.org/officeDocument/2006/relationships" r:id="rId18"/>
          <a:extLst>
            <a:ext uri="{FF2B5EF4-FFF2-40B4-BE49-F238E27FC236}">
              <a16:creationId xmlns:a16="http://schemas.microsoft.com/office/drawing/2014/main" id="{D2E43C14-3C4C-48C9-A655-B7B3D4944E18}"/>
            </a:ext>
          </a:extLst>
        </xdr:cNvPr>
        <xdr:cNvSpPr/>
      </xdr:nvSpPr>
      <xdr:spPr>
        <a:xfrm>
          <a:off x="12734925" y="33249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14</xdr:col>
      <xdr:colOff>0</xdr:colOff>
      <xdr:row>19</xdr:row>
      <xdr:rowOff>262956</xdr:rowOff>
    </xdr:from>
    <xdr:to>
      <xdr:col>16</xdr:col>
      <xdr:colOff>140156</xdr:colOff>
      <xdr:row>20</xdr:row>
      <xdr:rowOff>148656</xdr:rowOff>
    </xdr:to>
    <xdr:sp macro="" textlink="">
      <xdr:nvSpPr>
        <xdr:cNvPr id="23" name="Rectangle: Rounded Corners 22">
          <a:hlinkClick xmlns:r="http://schemas.openxmlformats.org/officeDocument/2006/relationships" r:id="rId19"/>
          <a:extLst>
            <a:ext uri="{FF2B5EF4-FFF2-40B4-BE49-F238E27FC236}">
              <a16:creationId xmlns:a16="http://schemas.microsoft.com/office/drawing/2014/main" id="{ABB4BE0C-6EB5-446A-879B-E616D1B71A53}"/>
            </a:ext>
          </a:extLst>
        </xdr:cNvPr>
        <xdr:cNvSpPr/>
      </xdr:nvSpPr>
      <xdr:spPr>
        <a:xfrm>
          <a:off x="12734925" y="46444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14</xdr:col>
      <xdr:colOff>0</xdr:colOff>
      <xdr:row>11</xdr:row>
      <xdr:rowOff>125440</xdr:rowOff>
    </xdr:from>
    <xdr:to>
      <xdr:col>16</xdr:col>
      <xdr:colOff>138794</xdr:colOff>
      <xdr:row>12</xdr:row>
      <xdr:rowOff>163540</xdr:rowOff>
    </xdr:to>
    <xdr:sp macro="" textlink="">
      <xdr:nvSpPr>
        <xdr:cNvPr id="24" name="Rectangle: Rounded Corners 23">
          <a:hlinkClick xmlns:r="http://schemas.openxmlformats.org/officeDocument/2006/relationships" r:id="rId20"/>
          <a:extLst>
            <a:ext uri="{FF2B5EF4-FFF2-40B4-BE49-F238E27FC236}">
              <a16:creationId xmlns:a16="http://schemas.microsoft.com/office/drawing/2014/main" id="{3F26DC4C-E684-4F41-9A24-CD6C39AC5B53}"/>
            </a:ext>
          </a:extLst>
        </xdr:cNvPr>
        <xdr:cNvSpPr/>
      </xdr:nvSpPr>
      <xdr:spPr>
        <a:xfrm>
          <a:off x="12734925" y="23352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14</xdr:col>
      <xdr:colOff>0</xdr:colOff>
      <xdr:row>15</xdr:row>
      <xdr:rowOff>44817</xdr:rowOff>
    </xdr:from>
    <xdr:to>
      <xdr:col>16</xdr:col>
      <xdr:colOff>152402</xdr:colOff>
      <xdr:row>16</xdr:row>
      <xdr:rowOff>82917</xdr:rowOff>
    </xdr:to>
    <xdr:sp macro="" textlink="">
      <xdr:nvSpPr>
        <xdr:cNvPr id="25" name="Rectangle: Rounded Corners 24">
          <a:hlinkClick xmlns:r="http://schemas.openxmlformats.org/officeDocument/2006/relationships" r:id="rId21"/>
          <a:extLst>
            <a:ext uri="{FF2B5EF4-FFF2-40B4-BE49-F238E27FC236}">
              <a16:creationId xmlns:a16="http://schemas.microsoft.com/office/drawing/2014/main" id="{816E3102-69D5-4AC2-B964-3BD4BBF63A17}"/>
            </a:ext>
          </a:extLst>
        </xdr:cNvPr>
        <xdr:cNvSpPr/>
      </xdr:nvSpPr>
      <xdr:spPr>
        <a:xfrm>
          <a:off x="12734925" y="36547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14</xdr:col>
      <xdr:colOff>0</xdr:colOff>
      <xdr:row>16</xdr:row>
      <xdr:rowOff>184205</xdr:rowOff>
    </xdr:from>
    <xdr:to>
      <xdr:col>16</xdr:col>
      <xdr:colOff>144236</xdr:colOff>
      <xdr:row>18</xdr:row>
      <xdr:rowOff>31805</xdr:rowOff>
    </xdr:to>
    <xdr:sp macro="" textlink="">
      <xdr:nvSpPr>
        <xdr:cNvPr id="26" name="Rectangle: Rounded Corners 25">
          <a:hlinkClick xmlns:r="http://schemas.openxmlformats.org/officeDocument/2006/relationships" r:id="rId22"/>
          <a:extLst>
            <a:ext uri="{FF2B5EF4-FFF2-40B4-BE49-F238E27FC236}">
              <a16:creationId xmlns:a16="http://schemas.microsoft.com/office/drawing/2014/main" id="{C5A48C4D-2AA7-4800-AAA6-AF91F2C6FECC}"/>
            </a:ext>
          </a:extLst>
        </xdr:cNvPr>
        <xdr:cNvSpPr/>
      </xdr:nvSpPr>
      <xdr:spPr>
        <a:xfrm>
          <a:off x="12734925" y="39846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14</xdr:col>
      <xdr:colOff>0</xdr:colOff>
      <xdr:row>23</xdr:row>
      <xdr:rowOff>8332</xdr:rowOff>
    </xdr:from>
    <xdr:to>
      <xdr:col>16</xdr:col>
      <xdr:colOff>144235</xdr:colOff>
      <xdr:row>24</xdr:row>
      <xdr:rowOff>46432</xdr:rowOff>
    </xdr:to>
    <xdr:sp macro="" textlink="">
      <xdr:nvSpPr>
        <xdr:cNvPr id="27" name="Rectangle: Rounded Corners 26">
          <a:hlinkClick xmlns:r="http://schemas.openxmlformats.org/officeDocument/2006/relationships" r:id="rId23"/>
          <a:extLst>
            <a:ext uri="{FF2B5EF4-FFF2-40B4-BE49-F238E27FC236}">
              <a16:creationId xmlns:a16="http://schemas.microsoft.com/office/drawing/2014/main" id="{CF618B3A-D370-4B8D-94D1-A82ECC308B70}"/>
            </a:ext>
          </a:extLst>
        </xdr:cNvPr>
        <xdr:cNvSpPr/>
      </xdr:nvSpPr>
      <xdr:spPr>
        <a:xfrm>
          <a:off x="12734925" y="53042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14</xdr:col>
      <xdr:colOff>0</xdr:colOff>
      <xdr:row>18</xdr:row>
      <xdr:rowOff>133093</xdr:rowOff>
    </xdr:from>
    <xdr:to>
      <xdr:col>16</xdr:col>
      <xdr:colOff>138795</xdr:colOff>
      <xdr:row>19</xdr:row>
      <xdr:rowOff>161668</xdr:rowOff>
    </xdr:to>
    <xdr:sp macro="" textlink="">
      <xdr:nvSpPr>
        <xdr:cNvPr id="28" name="Rectangle: Rounded Corners 27">
          <a:hlinkClick xmlns:r="http://schemas.openxmlformats.org/officeDocument/2006/relationships" r:id="rId24"/>
          <a:extLst>
            <a:ext uri="{FF2B5EF4-FFF2-40B4-BE49-F238E27FC236}">
              <a16:creationId xmlns:a16="http://schemas.microsoft.com/office/drawing/2014/main" id="{F77944D7-1048-410E-B3A2-B1F7850FEA10}"/>
            </a:ext>
          </a:extLst>
        </xdr:cNvPr>
        <xdr:cNvSpPr/>
      </xdr:nvSpPr>
      <xdr:spPr>
        <a:xfrm>
          <a:off x="12734925" y="43145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14</xdr:col>
      <xdr:colOff>0</xdr:colOff>
      <xdr:row>24</xdr:row>
      <xdr:rowOff>147720</xdr:rowOff>
    </xdr:from>
    <xdr:to>
      <xdr:col>16</xdr:col>
      <xdr:colOff>144235</xdr:colOff>
      <xdr:row>25</xdr:row>
      <xdr:rowOff>185820</xdr:rowOff>
    </xdr:to>
    <xdr:sp macro="" textlink="">
      <xdr:nvSpPr>
        <xdr:cNvPr id="29" name="Rectangle: Rounded Corners 28">
          <a:hlinkClick xmlns:r="http://schemas.openxmlformats.org/officeDocument/2006/relationships" r:id="rId25"/>
          <a:extLst>
            <a:ext uri="{FF2B5EF4-FFF2-40B4-BE49-F238E27FC236}">
              <a16:creationId xmlns:a16="http://schemas.microsoft.com/office/drawing/2014/main" id="{10418EEE-09F8-4D8D-A596-793DA7E1EFC3}"/>
            </a:ext>
          </a:extLst>
        </xdr:cNvPr>
        <xdr:cNvSpPr/>
      </xdr:nvSpPr>
      <xdr:spPr>
        <a:xfrm>
          <a:off x="12734925" y="56341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14</xdr:col>
      <xdr:colOff>0</xdr:colOff>
      <xdr:row>21</xdr:row>
      <xdr:rowOff>59444</xdr:rowOff>
    </xdr:from>
    <xdr:to>
      <xdr:col>16</xdr:col>
      <xdr:colOff>144236</xdr:colOff>
      <xdr:row>22</xdr:row>
      <xdr:rowOff>97544</xdr:rowOff>
    </xdr:to>
    <xdr:sp macro="" textlink="">
      <xdr:nvSpPr>
        <xdr:cNvPr id="30" name="Rectangle: Rounded Corners 29">
          <a:hlinkClick xmlns:r="http://schemas.openxmlformats.org/officeDocument/2006/relationships" r:id="rId26"/>
          <a:extLst>
            <a:ext uri="{FF2B5EF4-FFF2-40B4-BE49-F238E27FC236}">
              <a16:creationId xmlns:a16="http://schemas.microsoft.com/office/drawing/2014/main" id="{2DAD3B9D-A1B4-4086-836F-B5FBA0CB06C4}"/>
            </a:ext>
          </a:extLst>
        </xdr:cNvPr>
        <xdr:cNvSpPr/>
      </xdr:nvSpPr>
      <xdr:spPr>
        <a:xfrm>
          <a:off x="12734925" y="49743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14</xdr:col>
      <xdr:colOff>0</xdr:colOff>
      <xdr:row>30</xdr:row>
      <xdr:rowOff>3910</xdr:rowOff>
    </xdr:from>
    <xdr:to>
      <xdr:col>16</xdr:col>
      <xdr:colOff>138795</xdr:colOff>
      <xdr:row>31</xdr:row>
      <xdr:rowOff>42010</xdr:rowOff>
    </xdr:to>
    <xdr:sp macro="" textlink="">
      <xdr:nvSpPr>
        <xdr:cNvPr id="31" name="Rectangle: Rounded Corners 30">
          <a:hlinkClick xmlns:r="http://schemas.openxmlformats.org/officeDocument/2006/relationships" r:id="rId27"/>
          <a:extLst>
            <a:ext uri="{FF2B5EF4-FFF2-40B4-BE49-F238E27FC236}">
              <a16:creationId xmlns:a16="http://schemas.microsoft.com/office/drawing/2014/main" id="{F7537A94-12B0-457E-AB2A-2BE0B850DF80}"/>
            </a:ext>
          </a:extLst>
        </xdr:cNvPr>
        <xdr:cNvSpPr/>
      </xdr:nvSpPr>
      <xdr:spPr>
        <a:xfrm>
          <a:off x="12734925" y="66333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14</xdr:col>
      <xdr:colOff>0</xdr:colOff>
      <xdr:row>28</xdr:row>
      <xdr:rowOff>45496</xdr:rowOff>
    </xdr:from>
    <xdr:to>
      <xdr:col>16</xdr:col>
      <xdr:colOff>138795</xdr:colOff>
      <xdr:row>29</xdr:row>
      <xdr:rowOff>83596</xdr:rowOff>
    </xdr:to>
    <xdr:sp macro="" textlink="">
      <xdr:nvSpPr>
        <xdr:cNvPr id="32" name="Rectangle: Rounded Corners 31">
          <a:hlinkClick xmlns:r="http://schemas.openxmlformats.org/officeDocument/2006/relationships" r:id="rId2"/>
          <a:extLst>
            <a:ext uri="{FF2B5EF4-FFF2-40B4-BE49-F238E27FC236}">
              <a16:creationId xmlns:a16="http://schemas.microsoft.com/office/drawing/2014/main" id="{572EC670-865B-4EB4-A576-3A586EA89CAA}"/>
            </a:ext>
          </a:extLst>
        </xdr:cNvPr>
        <xdr:cNvSpPr/>
      </xdr:nvSpPr>
      <xdr:spPr>
        <a:xfrm>
          <a:off x="12734925" y="62938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14</xdr:col>
      <xdr:colOff>0</xdr:colOff>
      <xdr:row>26</xdr:row>
      <xdr:rowOff>96608</xdr:rowOff>
    </xdr:from>
    <xdr:to>
      <xdr:col>16</xdr:col>
      <xdr:colOff>144235</xdr:colOff>
      <xdr:row>27</xdr:row>
      <xdr:rowOff>134708</xdr:rowOff>
    </xdr:to>
    <xdr:sp macro="" textlink="">
      <xdr:nvSpPr>
        <xdr:cNvPr id="33" name="Rectangle: Rounded Corners 32">
          <a:hlinkClick xmlns:r="http://schemas.openxmlformats.org/officeDocument/2006/relationships" r:id="rId28"/>
          <a:extLst>
            <a:ext uri="{FF2B5EF4-FFF2-40B4-BE49-F238E27FC236}">
              <a16:creationId xmlns:a16="http://schemas.microsoft.com/office/drawing/2014/main" id="{E758701C-339D-4882-AB9D-2E2CBEA4670D}"/>
            </a:ext>
          </a:extLst>
        </xdr:cNvPr>
        <xdr:cNvSpPr/>
      </xdr:nvSpPr>
      <xdr:spPr>
        <a:xfrm>
          <a:off x="12734925" y="59640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14</xdr:col>
      <xdr:colOff>0</xdr:colOff>
      <xdr:row>9</xdr:row>
      <xdr:rowOff>176552</xdr:rowOff>
    </xdr:from>
    <xdr:to>
      <xdr:col>16</xdr:col>
      <xdr:colOff>138794</xdr:colOff>
      <xdr:row>11</xdr:row>
      <xdr:rowOff>24152</xdr:rowOff>
    </xdr:to>
    <xdr:sp macro="" textlink="">
      <xdr:nvSpPr>
        <xdr:cNvPr id="34" name="Rectangle: Rounded Corners 33">
          <a:hlinkClick xmlns:r="http://schemas.openxmlformats.org/officeDocument/2006/relationships" r:id="rId29"/>
          <a:extLst>
            <a:ext uri="{FF2B5EF4-FFF2-40B4-BE49-F238E27FC236}">
              <a16:creationId xmlns:a16="http://schemas.microsoft.com/office/drawing/2014/main" id="{025D45C0-04E8-40F9-B571-0E97C21D3A5C}"/>
            </a:ext>
          </a:extLst>
        </xdr:cNvPr>
        <xdr:cNvSpPr/>
      </xdr:nvSpPr>
      <xdr:spPr>
        <a:xfrm>
          <a:off x="12734925" y="20053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xdr:col>
      <xdr:colOff>19049</xdr:colOff>
      <xdr:row>20</xdr:row>
      <xdr:rowOff>19049</xdr:rowOff>
    </xdr:from>
    <xdr:to>
      <xdr:col>10</xdr:col>
      <xdr:colOff>19049</xdr:colOff>
      <xdr:row>27</xdr:row>
      <xdr:rowOff>180974</xdr:rowOff>
    </xdr:to>
    <xdr:sp macro="" textlink="" fLocksText="0">
      <xdr:nvSpPr>
        <xdr:cNvPr id="2" name="TextBox 1">
          <a:extLst>
            <a:ext uri="{FF2B5EF4-FFF2-40B4-BE49-F238E27FC236}">
              <a16:creationId xmlns:a16="http://schemas.microsoft.com/office/drawing/2014/main" id="{00000000-0008-0000-6200-000002000000}"/>
            </a:ext>
          </a:extLst>
        </xdr:cNvPr>
        <xdr:cNvSpPr txBox="1"/>
      </xdr:nvSpPr>
      <xdr:spPr>
        <a:xfrm>
          <a:off x="1238249" y="4743449"/>
          <a:ext cx="9077325" cy="1495425"/>
        </a:xfrm>
        <a:prstGeom prst="rect">
          <a:avLst/>
        </a:prstGeom>
        <a:solidFill>
          <a:schemeClr val="accent1">
            <a:lumMod val="40000"/>
            <a:lumOff val="60000"/>
          </a:schemeClr>
        </a:solidFill>
        <a:ln w="1460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3</xdr:col>
      <xdr:colOff>276225</xdr:colOff>
      <xdr:row>1</xdr:row>
      <xdr:rowOff>123826</xdr:rowOff>
    </xdr:from>
    <xdr:to>
      <xdr:col>3</xdr:col>
      <xdr:colOff>1304925</xdr:colOff>
      <xdr:row>3</xdr:row>
      <xdr:rowOff>19051</xdr:rowOff>
    </xdr:to>
    <xdr:sp macro="" textlink="">
      <xdr:nvSpPr>
        <xdr:cNvPr id="3" name="TextBox 2">
          <a:extLst>
            <a:ext uri="{FF2B5EF4-FFF2-40B4-BE49-F238E27FC236}">
              <a16:creationId xmlns:a16="http://schemas.microsoft.com/office/drawing/2014/main" id="{00000000-0008-0000-6200-000003000000}"/>
            </a:ext>
          </a:extLst>
        </xdr:cNvPr>
        <xdr:cNvSpPr txBox="1"/>
      </xdr:nvSpPr>
      <xdr:spPr>
        <a:xfrm>
          <a:off x="2105025" y="323851"/>
          <a:ext cx="1028700" cy="381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Test 4</a:t>
          </a:r>
        </a:p>
      </xdr:txBody>
    </xdr:sp>
    <xdr:clientData/>
  </xdr:twoCellAnchor>
  <xdr:twoCellAnchor editAs="oneCell">
    <xdr:from>
      <xdr:col>8</xdr:col>
      <xdr:colOff>1200149</xdr:colOff>
      <xdr:row>2</xdr:row>
      <xdr:rowOff>161925</xdr:rowOff>
    </xdr:from>
    <xdr:to>
      <xdr:col>8</xdr:col>
      <xdr:colOff>2543174</xdr:colOff>
      <xdr:row>9</xdr:row>
      <xdr:rowOff>171450</xdr:rowOff>
    </xdr:to>
    <xdr:pic>
      <xdr:nvPicPr>
        <xdr:cNvPr id="4" name="Picture 3">
          <a:extLst>
            <a:ext uri="{FF2B5EF4-FFF2-40B4-BE49-F238E27FC236}">
              <a16:creationId xmlns:a16="http://schemas.microsoft.com/office/drawing/2014/main" id="{00000000-0008-0000-6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4" y="657225"/>
          <a:ext cx="1343025" cy="1343025"/>
        </a:xfrm>
        <a:prstGeom prst="rect">
          <a:avLst/>
        </a:prstGeom>
        <a:noFill/>
        <a:ln w="25400">
          <a:solidFill>
            <a:srgbClr val="C00000"/>
          </a:solidFill>
        </a:ln>
      </xdr:spPr>
    </xdr:pic>
    <xdr:clientData/>
  </xdr:twoCellAnchor>
  <xdr:twoCellAnchor>
    <xdr:from>
      <xdr:col>11</xdr:col>
      <xdr:colOff>0</xdr:colOff>
      <xdr:row>10</xdr:row>
      <xdr:rowOff>9525</xdr:rowOff>
    </xdr:from>
    <xdr:to>
      <xdr:col>13</xdr:col>
      <xdr:colOff>298704</xdr:colOff>
      <xdr:row>11</xdr:row>
      <xdr:rowOff>111633</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6200-000005000000}"/>
            </a:ext>
          </a:extLst>
        </xdr:cNvPr>
        <xdr:cNvSpPr/>
      </xdr:nvSpPr>
      <xdr:spPr>
        <a:xfrm>
          <a:off x="10906125" y="2028825"/>
          <a:ext cx="1517904" cy="292608"/>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11</xdr:col>
      <xdr:colOff>0</xdr:colOff>
      <xdr:row>3</xdr:row>
      <xdr:rowOff>0</xdr:rowOff>
    </xdr:from>
    <xdr:to>
      <xdr:col>13</xdr:col>
      <xdr:colOff>298704</xdr:colOff>
      <xdr:row>4</xdr:row>
      <xdr:rowOff>102108</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00000000-0008-0000-6200-000006000000}"/>
            </a:ext>
          </a:extLst>
        </xdr:cNvPr>
        <xdr:cNvSpPr/>
      </xdr:nvSpPr>
      <xdr:spPr>
        <a:xfrm>
          <a:off x="10906125" y="685800"/>
          <a:ext cx="1517904" cy="292608"/>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11</xdr:col>
      <xdr:colOff>0</xdr:colOff>
      <xdr:row>7</xdr:row>
      <xdr:rowOff>133350</xdr:rowOff>
    </xdr:from>
    <xdr:to>
      <xdr:col>13</xdr:col>
      <xdr:colOff>298704</xdr:colOff>
      <xdr:row>9</xdr:row>
      <xdr:rowOff>44958</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00000000-0008-0000-6200-000007000000}"/>
            </a:ext>
          </a:extLst>
        </xdr:cNvPr>
        <xdr:cNvSpPr/>
      </xdr:nvSpPr>
      <xdr:spPr>
        <a:xfrm>
          <a:off x="10906125" y="1581150"/>
          <a:ext cx="1517904" cy="292608"/>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11</xdr:col>
      <xdr:colOff>0</xdr:colOff>
      <xdr:row>5</xdr:row>
      <xdr:rowOff>66675</xdr:rowOff>
    </xdr:from>
    <xdr:to>
      <xdr:col>13</xdr:col>
      <xdr:colOff>298704</xdr:colOff>
      <xdr:row>6</xdr:row>
      <xdr:rowOff>168783</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00000000-0008-0000-6200-000008000000}"/>
            </a:ext>
          </a:extLst>
        </xdr:cNvPr>
        <xdr:cNvSpPr/>
      </xdr:nvSpPr>
      <xdr:spPr>
        <a:xfrm>
          <a:off x="10906125" y="1133475"/>
          <a:ext cx="1517904" cy="292608"/>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11</xdr:col>
      <xdr:colOff>381001</xdr:colOff>
      <xdr:row>12</xdr:row>
      <xdr:rowOff>133350</xdr:rowOff>
    </xdr:from>
    <xdr:to>
      <xdr:col>13</xdr:col>
      <xdr:colOff>66676</xdr:colOff>
      <xdr:row>13</xdr:row>
      <xdr:rowOff>178308</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00000000-0008-0000-6200-000009000000}"/>
            </a:ext>
          </a:extLst>
        </xdr:cNvPr>
        <xdr:cNvSpPr/>
      </xdr:nvSpPr>
      <xdr:spPr>
        <a:xfrm>
          <a:off x="11287126" y="253365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1</a:t>
          </a:r>
        </a:p>
      </xdr:txBody>
    </xdr:sp>
    <xdr:clientData/>
  </xdr:twoCellAnchor>
  <xdr:twoCellAnchor>
    <xdr:from>
      <xdr:col>11</xdr:col>
      <xdr:colOff>381001</xdr:colOff>
      <xdr:row>13</xdr:row>
      <xdr:rowOff>321945</xdr:rowOff>
    </xdr:from>
    <xdr:to>
      <xdr:col>13</xdr:col>
      <xdr:colOff>66676</xdr:colOff>
      <xdr:row>13</xdr:row>
      <xdr:rowOff>614553</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00000000-0008-0000-6200-00000A000000}"/>
            </a:ext>
          </a:extLst>
        </xdr:cNvPr>
        <xdr:cNvSpPr/>
      </xdr:nvSpPr>
      <xdr:spPr>
        <a:xfrm>
          <a:off x="11287126" y="296989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2</a:t>
          </a:r>
        </a:p>
      </xdr:txBody>
    </xdr:sp>
    <xdr:clientData/>
  </xdr:twoCellAnchor>
  <xdr:twoCellAnchor>
    <xdr:from>
      <xdr:col>11</xdr:col>
      <xdr:colOff>381001</xdr:colOff>
      <xdr:row>13</xdr:row>
      <xdr:rowOff>758190</xdr:rowOff>
    </xdr:from>
    <xdr:to>
      <xdr:col>13</xdr:col>
      <xdr:colOff>66676</xdr:colOff>
      <xdr:row>15</xdr:row>
      <xdr:rowOff>88773</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00000000-0008-0000-6200-00000B000000}"/>
            </a:ext>
          </a:extLst>
        </xdr:cNvPr>
        <xdr:cNvSpPr/>
      </xdr:nvSpPr>
      <xdr:spPr>
        <a:xfrm>
          <a:off x="11287126" y="340614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3</a:t>
          </a:r>
        </a:p>
      </xdr:txBody>
    </xdr:sp>
    <xdr:clientData/>
  </xdr:twoCellAnchor>
  <xdr:twoCellAnchor>
    <xdr:from>
      <xdr:col>11</xdr:col>
      <xdr:colOff>381001</xdr:colOff>
      <xdr:row>16</xdr:row>
      <xdr:rowOff>41910</xdr:rowOff>
    </xdr:from>
    <xdr:to>
      <xdr:col>13</xdr:col>
      <xdr:colOff>66676</xdr:colOff>
      <xdr:row>17</xdr:row>
      <xdr:rowOff>144018</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0000000-0008-0000-6200-00000C000000}"/>
            </a:ext>
          </a:extLst>
        </xdr:cNvPr>
        <xdr:cNvSpPr/>
      </xdr:nvSpPr>
      <xdr:spPr>
        <a:xfrm>
          <a:off x="11287126" y="384238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4</a:t>
          </a:r>
        </a:p>
      </xdr:txBody>
    </xdr:sp>
    <xdr:clientData/>
  </xdr:twoCellAnchor>
  <xdr:twoCellAnchor>
    <xdr:from>
      <xdr:col>11</xdr:col>
      <xdr:colOff>381001</xdr:colOff>
      <xdr:row>18</xdr:row>
      <xdr:rowOff>97155</xdr:rowOff>
    </xdr:from>
    <xdr:to>
      <xdr:col>13</xdr:col>
      <xdr:colOff>66676</xdr:colOff>
      <xdr:row>19</xdr:row>
      <xdr:rowOff>189738</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00000000-0008-0000-6200-00000D000000}"/>
            </a:ext>
          </a:extLst>
        </xdr:cNvPr>
        <xdr:cNvSpPr/>
      </xdr:nvSpPr>
      <xdr:spPr>
        <a:xfrm>
          <a:off x="11287126" y="427863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5</a:t>
          </a:r>
        </a:p>
      </xdr:txBody>
    </xdr:sp>
    <xdr:clientData/>
  </xdr:twoCellAnchor>
  <xdr:twoCellAnchor>
    <xdr:from>
      <xdr:col>11</xdr:col>
      <xdr:colOff>0</xdr:colOff>
      <xdr:row>20</xdr:row>
      <xdr:rowOff>38100</xdr:rowOff>
    </xdr:from>
    <xdr:to>
      <xdr:col>13</xdr:col>
      <xdr:colOff>444248</xdr:colOff>
      <xdr:row>22</xdr:row>
      <xdr:rowOff>142875</xdr:rowOff>
    </xdr:to>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00000000-0008-0000-6200-00000F000000}"/>
            </a:ext>
          </a:extLst>
        </xdr:cNvPr>
        <xdr:cNvSpPr/>
      </xdr:nvSpPr>
      <xdr:spPr>
        <a:xfrm>
          <a:off x="10906125" y="4762500"/>
          <a:ext cx="1663448" cy="485775"/>
        </a:xfrm>
        <a:prstGeom prst="roundRect">
          <a:avLst/>
        </a:prstGeom>
        <a:solidFill>
          <a:schemeClr val="accent2">
            <a:lumMod val="60000"/>
            <a:lumOff val="40000"/>
          </a:schemeClr>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tx1"/>
              </a:solidFill>
            </a:rPr>
            <a:t>Extended</a:t>
          </a:r>
          <a:r>
            <a:rPr lang="en-US" sz="1100" b="1" i="1" u="none" baseline="0">
              <a:solidFill>
                <a:schemeClr val="tx1"/>
              </a:solidFill>
            </a:rPr>
            <a:t> Hose Lay Calculator</a:t>
          </a:r>
          <a:endParaRPr lang="en-US" sz="1100" b="1" i="1" u="none">
            <a:solidFill>
              <a:schemeClr val="tx1"/>
            </a:solidFill>
          </a:endParaRPr>
        </a:p>
      </xdr:txBody>
    </xdr:sp>
    <xdr:clientData/>
  </xdr:twoCellAnchor>
  <xdr:twoCellAnchor>
    <xdr:from>
      <xdr:col>14</xdr:col>
      <xdr:colOff>0</xdr:colOff>
      <xdr:row>3</xdr:row>
      <xdr:rowOff>0</xdr:rowOff>
    </xdr:from>
    <xdr:to>
      <xdr:col>16</xdr:col>
      <xdr:colOff>138794</xdr:colOff>
      <xdr:row>4</xdr:row>
      <xdr:rowOff>38100</xdr:rowOff>
    </xdr:to>
    <xdr:sp macro="" textlink="">
      <xdr:nvSpPr>
        <xdr:cNvPr id="35" name="Rectangle: Rounded Corners 34">
          <a:hlinkClick xmlns:r="http://schemas.openxmlformats.org/officeDocument/2006/relationships" r:id="rId12"/>
          <a:extLst>
            <a:ext uri="{FF2B5EF4-FFF2-40B4-BE49-F238E27FC236}">
              <a16:creationId xmlns:a16="http://schemas.microsoft.com/office/drawing/2014/main" id="{921F9FED-AB8C-49A5-9200-A938485DF58E}"/>
            </a:ext>
          </a:extLst>
        </xdr:cNvPr>
        <xdr:cNvSpPr/>
      </xdr:nvSpPr>
      <xdr:spPr>
        <a:xfrm>
          <a:off x="12734925" y="6858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14</xdr:col>
      <xdr:colOff>0</xdr:colOff>
      <xdr:row>6</xdr:row>
      <xdr:rowOff>88276</xdr:rowOff>
    </xdr:from>
    <xdr:to>
      <xdr:col>16</xdr:col>
      <xdr:colOff>144235</xdr:colOff>
      <xdr:row>7</xdr:row>
      <xdr:rowOff>126376</xdr:rowOff>
    </xdr:to>
    <xdr:sp macro="" textlink="">
      <xdr:nvSpPr>
        <xdr:cNvPr id="36" name="Rectangle: Rounded Corners 35">
          <a:hlinkClick xmlns:r="http://schemas.openxmlformats.org/officeDocument/2006/relationships" r:id="rId13"/>
          <a:extLst>
            <a:ext uri="{FF2B5EF4-FFF2-40B4-BE49-F238E27FC236}">
              <a16:creationId xmlns:a16="http://schemas.microsoft.com/office/drawing/2014/main" id="{EDA7FF5B-5729-4873-A817-4F97DF006A03}"/>
            </a:ext>
          </a:extLst>
        </xdr:cNvPr>
        <xdr:cNvSpPr/>
      </xdr:nvSpPr>
      <xdr:spPr>
        <a:xfrm>
          <a:off x="12734925" y="13455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14</xdr:col>
      <xdr:colOff>0</xdr:colOff>
      <xdr:row>8</xdr:row>
      <xdr:rowOff>37164</xdr:rowOff>
    </xdr:from>
    <xdr:to>
      <xdr:col>16</xdr:col>
      <xdr:colOff>144234</xdr:colOff>
      <xdr:row>9</xdr:row>
      <xdr:rowOff>75264</xdr:rowOff>
    </xdr:to>
    <xdr:sp macro="" textlink="">
      <xdr:nvSpPr>
        <xdr:cNvPr id="37" name="Rectangle: Rounded Corners 36">
          <a:hlinkClick xmlns:r="http://schemas.openxmlformats.org/officeDocument/2006/relationships" r:id="rId14"/>
          <a:extLst>
            <a:ext uri="{FF2B5EF4-FFF2-40B4-BE49-F238E27FC236}">
              <a16:creationId xmlns:a16="http://schemas.microsoft.com/office/drawing/2014/main" id="{3D3F4DD4-490D-4E13-B124-0F5C566E7BF4}"/>
            </a:ext>
          </a:extLst>
        </xdr:cNvPr>
        <xdr:cNvSpPr/>
      </xdr:nvSpPr>
      <xdr:spPr>
        <a:xfrm>
          <a:off x="12734925" y="16754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14</xdr:col>
      <xdr:colOff>0</xdr:colOff>
      <xdr:row>4</xdr:row>
      <xdr:rowOff>139388</xdr:rowOff>
    </xdr:from>
    <xdr:to>
      <xdr:col>16</xdr:col>
      <xdr:colOff>138794</xdr:colOff>
      <xdr:row>5</xdr:row>
      <xdr:rowOff>177488</xdr:rowOff>
    </xdr:to>
    <xdr:sp macro="" textlink="">
      <xdr:nvSpPr>
        <xdr:cNvPr id="38" name="Rectangle: Rounded Corners 37">
          <a:hlinkClick xmlns:r="http://schemas.openxmlformats.org/officeDocument/2006/relationships" r:id="rId15"/>
          <a:extLst>
            <a:ext uri="{FF2B5EF4-FFF2-40B4-BE49-F238E27FC236}">
              <a16:creationId xmlns:a16="http://schemas.microsoft.com/office/drawing/2014/main" id="{B898CECD-1B58-4849-8960-D24B968654F4}"/>
            </a:ext>
          </a:extLst>
        </xdr:cNvPr>
        <xdr:cNvSpPr/>
      </xdr:nvSpPr>
      <xdr:spPr>
        <a:xfrm>
          <a:off x="12734925" y="10156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14</xdr:col>
      <xdr:colOff>0</xdr:colOff>
      <xdr:row>13</xdr:row>
      <xdr:rowOff>17178</xdr:rowOff>
    </xdr:from>
    <xdr:to>
      <xdr:col>16</xdr:col>
      <xdr:colOff>144235</xdr:colOff>
      <xdr:row>13</xdr:row>
      <xdr:rowOff>245778</xdr:rowOff>
    </xdr:to>
    <xdr:sp macro="" textlink="">
      <xdr:nvSpPr>
        <xdr:cNvPr id="39" name="Rectangle: Rounded Corners 38">
          <a:hlinkClick xmlns:r="http://schemas.openxmlformats.org/officeDocument/2006/relationships" r:id="rId16"/>
          <a:extLst>
            <a:ext uri="{FF2B5EF4-FFF2-40B4-BE49-F238E27FC236}">
              <a16:creationId xmlns:a16="http://schemas.microsoft.com/office/drawing/2014/main" id="{27633B96-61F4-4B35-A02B-91200219A47A}"/>
            </a:ext>
          </a:extLst>
        </xdr:cNvPr>
        <xdr:cNvSpPr/>
      </xdr:nvSpPr>
      <xdr:spPr>
        <a:xfrm>
          <a:off x="12734925" y="26651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14</xdr:col>
      <xdr:colOff>0</xdr:colOff>
      <xdr:row>13</xdr:row>
      <xdr:rowOff>347066</xdr:rowOff>
    </xdr:from>
    <xdr:to>
      <xdr:col>16</xdr:col>
      <xdr:colOff>144235</xdr:colOff>
      <xdr:row>13</xdr:row>
      <xdr:rowOff>575666</xdr:rowOff>
    </xdr:to>
    <xdr:sp macro="" textlink="">
      <xdr:nvSpPr>
        <xdr:cNvPr id="40" name="Rectangle: Rounded Corners 39">
          <a:hlinkClick xmlns:r="http://schemas.openxmlformats.org/officeDocument/2006/relationships" r:id="rId17"/>
          <a:extLst>
            <a:ext uri="{FF2B5EF4-FFF2-40B4-BE49-F238E27FC236}">
              <a16:creationId xmlns:a16="http://schemas.microsoft.com/office/drawing/2014/main" id="{B79B37F1-7256-4DD1-A6E1-0F6822B0D88E}"/>
            </a:ext>
          </a:extLst>
        </xdr:cNvPr>
        <xdr:cNvSpPr/>
      </xdr:nvSpPr>
      <xdr:spPr>
        <a:xfrm>
          <a:off x="12734925" y="29950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14</xdr:col>
      <xdr:colOff>0</xdr:colOff>
      <xdr:row>13</xdr:row>
      <xdr:rowOff>676954</xdr:rowOff>
    </xdr:from>
    <xdr:to>
      <xdr:col>16</xdr:col>
      <xdr:colOff>138792</xdr:colOff>
      <xdr:row>14</xdr:row>
      <xdr:rowOff>134029</xdr:rowOff>
    </xdr:to>
    <xdr:sp macro="" textlink="">
      <xdr:nvSpPr>
        <xdr:cNvPr id="41" name="Rectangle: Rounded Corners 40">
          <a:hlinkClick xmlns:r="http://schemas.openxmlformats.org/officeDocument/2006/relationships" r:id="rId18"/>
          <a:extLst>
            <a:ext uri="{FF2B5EF4-FFF2-40B4-BE49-F238E27FC236}">
              <a16:creationId xmlns:a16="http://schemas.microsoft.com/office/drawing/2014/main" id="{2C2C51D0-D58C-46FC-9616-A5A43B044B09}"/>
            </a:ext>
          </a:extLst>
        </xdr:cNvPr>
        <xdr:cNvSpPr/>
      </xdr:nvSpPr>
      <xdr:spPr>
        <a:xfrm>
          <a:off x="12734925" y="33249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14</xdr:col>
      <xdr:colOff>0</xdr:colOff>
      <xdr:row>19</xdr:row>
      <xdr:rowOff>262956</xdr:rowOff>
    </xdr:from>
    <xdr:to>
      <xdr:col>16</xdr:col>
      <xdr:colOff>140156</xdr:colOff>
      <xdr:row>20</xdr:row>
      <xdr:rowOff>148656</xdr:rowOff>
    </xdr:to>
    <xdr:sp macro="" textlink="">
      <xdr:nvSpPr>
        <xdr:cNvPr id="42" name="Rectangle: Rounded Corners 41">
          <a:hlinkClick xmlns:r="http://schemas.openxmlformats.org/officeDocument/2006/relationships" r:id="rId19"/>
          <a:extLst>
            <a:ext uri="{FF2B5EF4-FFF2-40B4-BE49-F238E27FC236}">
              <a16:creationId xmlns:a16="http://schemas.microsoft.com/office/drawing/2014/main" id="{F2139CD7-6EA1-45E8-8DE1-62B238EC7D1B}"/>
            </a:ext>
          </a:extLst>
        </xdr:cNvPr>
        <xdr:cNvSpPr/>
      </xdr:nvSpPr>
      <xdr:spPr>
        <a:xfrm>
          <a:off x="12734925" y="46444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14</xdr:col>
      <xdr:colOff>0</xdr:colOff>
      <xdr:row>11</xdr:row>
      <xdr:rowOff>125440</xdr:rowOff>
    </xdr:from>
    <xdr:to>
      <xdr:col>16</xdr:col>
      <xdr:colOff>138794</xdr:colOff>
      <xdr:row>12</xdr:row>
      <xdr:rowOff>163540</xdr:rowOff>
    </xdr:to>
    <xdr:sp macro="" textlink="">
      <xdr:nvSpPr>
        <xdr:cNvPr id="43" name="Rectangle: Rounded Corners 42">
          <a:hlinkClick xmlns:r="http://schemas.openxmlformats.org/officeDocument/2006/relationships" r:id="rId20"/>
          <a:extLst>
            <a:ext uri="{FF2B5EF4-FFF2-40B4-BE49-F238E27FC236}">
              <a16:creationId xmlns:a16="http://schemas.microsoft.com/office/drawing/2014/main" id="{8134F08B-2DE8-4A49-9E80-6EED6542BEBB}"/>
            </a:ext>
          </a:extLst>
        </xdr:cNvPr>
        <xdr:cNvSpPr/>
      </xdr:nvSpPr>
      <xdr:spPr>
        <a:xfrm>
          <a:off x="12734925" y="23352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14</xdr:col>
      <xdr:colOff>0</xdr:colOff>
      <xdr:row>15</xdr:row>
      <xdr:rowOff>44817</xdr:rowOff>
    </xdr:from>
    <xdr:to>
      <xdr:col>16</xdr:col>
      <xdr:colOff>152402</xdr:colOff>
      <xdr:row>16</xdr:row>
      <xdr:rowOff>82917</xdr:rowOff>
    </xdr:to>
    <xdr:sp macro="" textlink="">
      <xdr:nvSpPr>
        <xdr:cNvPr id="44" name="Rectangle: Rounded Corners 43">
          <a:hlinkClick xmlns:r="http://schemas.openxmlformats.org/officeDocument/2006/relationships" r:id="rId21"/>
          <a:extLst>
            <a:ext uri="{FF2B5EF4-FFF2-40B4-BE49-F238E27FC236}">
              <a16:creationId xmlns:a16="http://schemas.microsoft.com/office/drawing/2014/main" id="{8CABBF81-5E0B-4ED8-BB1B-A3AF87C9FE05}"/>
            </a:ext>
          </a:extLst>
        </xdr:cNvPr>
        <xdr:cNvSpPr/>
      </xdr:nvSpPr>
      <xdr:spPr>
        <a:xfrm>
          <a:off x="12734925" y="36547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14</xdr:col>
      <xdr:colOff>0</xdr:colOff>
      <xdr:row>16</xdr:row>
      <xdr:rowOff>184205</xdr:rowOff>
    </xdr:from>
    <xdr:to>
      <xdr:col>16</xdr:col>
      <xdr:colOff>144236</xdr:colOff>
      <xdr:row>18</xdr:row>
      <xdr:rowOff>31805</xdr:rowOff>
    </xdr:to>
    <xdr:sp macro="" textlink="">
      <xdr:nvSpPr>
        <xdr:cNvPr id="45" name="Rectangle: Rounded Corners 44">
          <a:hlinkClick xmlns:r="http://schemas.openxmlformats.org/officeDocument/2006/relationships" r:id="rId22"/>
          <a:extLst>
            <a:ext uri="{FF2B5EF4-FFF2-40B4-BE49-F238E27FC236}">
              <a16:creationId xmlns:a16="http://schemas.microsoft.com/office/drawing/2014/main" id="{603CF43C-D8CB-42DF-89C5-755978A49DB3}"/>
            </a:ext>
          </a:extLst>
        </xdr:cNvPr>
        <xdr:cNvSpPr/>
      </xdr:nvSpPr>
      <xdr:spPr>
        <a:xfrm>
          <a:off x="12734925" y="39846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14</xdr:col>
      <xdr:colOff>0</xdr:colOff>
      <xdr:row>23</xdr:row>
      <xdr:rowOff>8332</xdr:rowOff>
    </xdr:from>
    <xdr:to>
      <xdr:col>16</xdr:col>
      <xdr:colOff>144235</xdr:colOff>
      <xdr:row>24</xdr:row>
      <xdr:rowOff>46432</xdr:rowOff>
    </xdr:to>
    <xdr:sp macro="" textlink="">
      <xdr:nvSpPr>
        <xdr:cNvPr id="46" name="Rectangle: Rounded Corners 45">
          <a:hlinkClick xmlns:r="http://schemas.openxmlformats.org/officeDocument/2006/relationships" r:id="rId23"/>
          <a:extLst>
            <a:ext uri="{FF2B5EF4-FFF2-40B4-BE49-F238E27FC236}">
              <a16:creationId xmlns:a16="http://schemas.microsoft.com/office/drawing/2014/main" id="{52B21EF0-9848-4CD8-A5C9-95324B774808}"/>
            </a:ext>
          </a:extLst>
        </xdr:cNvPr>
        <xdr:cNvSpPr/>
      </xdr:nvSpPr>
      <xdr:spPr>
        <a:xfrm>
          <a:off x="12734925" y="53042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14</xdr:col>
      <xdr:colOff>0</xdr:colOff>
      <xdr:row>18</xdr:row>
      <xdr:rowOff>133093</xdr:rowOff>
    </xdr:from>
    <xdr:to>
      <xdr:col>16</xdr:col>
      <xdr:colOff>138795</xdr:colOff>
      <xdr:row>19</xdr:row>
      <xdr:rowOff>161668</xdr:rowOff>
    </xdr:to>
    <xdr:sp macro="" textlink="">
      <xdr:nvSpPr>
        <xdr:cNvPr id="47" name="Rectangle: Rounded Corners 46">
          <a:hlinkClick xmlns:r="http://schemas.openxmlformats.org/officeDocument/2006/relationships" r:id="rId24"/>
          <a:extLst>
            <a:ext uri="{FF2B5EF4-FFF2-40B4-BE49-F238E27FC236}">
              <a16:creationId xmlns:a16="http://schemas.microsoft.com/office/drawing/2014/main" id="{83FBEC70-FA3D-4DE0-B18B-F94B75AAF670}"/>
            </a:ext>
          </a:extLst>
        </xdr:cNvPr>
        <xdr:cNvSpPr/>
      </xdr:nvSpPr>
      <xdr:spPr>
        <a:xfrm>
          <a:off x="12734925" y="43145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14</xdr:col>
      <xdr:colOff>0</xdr:colOff>
      <xdr:row>24</xdr:row>
      <xdr:rowOff>147720</xdr:rowOff>
    </xdr:from>
    <xdr:to>
      <xdr:col>16</xdr:col>
      <xdr:colOff>144235</xdr:colOff>
      <xdr:row>25</xdr:row>
      <xdr:rowOff>185820</xdr:rowOff>
    </xdr:to>
    <xdr:sp macro="" textlink="">
      <xdr:nvSpPr>
        <xdr:cNvPr id="48" name="Rectangle: Rounded Corners 47">
          <a:hlinkClick xmlns:r="http://schemas.openxmlformats.org/officeDocument/2006/relationships" r:id="rId25"/>
          <a:extLst>
            <a:ext uri="{FF2B5EF4-FFF2-40B4-BE49-F238E27FC236}">
              <a16:creationId xmlns:a16="http://schemas.microsoft.com/office/drawing/2014/main" id="{6ADB198F-6EDE-4BC6-9612-1F2601B6B68B}"/>
            </a:ext>
          </a:extLst>
        </xdr:cNvPr>
        <xdr:cNvSpPr/>
      </xdr:nvSpPr>
      <xdr:spPr>
        <a:xfrm>
          <a:off x="12734925" y="56341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14</xdr:col>
      <xdr:colOff>0</xdr:colOff>
      <xdr:row>21</xdr:row>
      <xdr:rowOff>59444</xdr:rowOff>
    </xdr:from>
    <xdr:to>
      <xdr:col>16</xdr:col>
      <xdr:colOff>144236</xdr:colOff>
      <xdr:row>22</xdr:row>
      <xdr:rowOff>97544</xdr:rowOff>
    </xdr:to>
    <xdr:sp macro="" textlink="">
      <xdr:nvSpPr>
        <xdr:cNvPr id="49" name="Rectangle: Rounded Corners 48">
          <a:hlinkClick xmlns:r="http://schemas.openxmlformats.org/officeDocument/2006/relationships" r:id="rId26"/>
          <a:extLst>
            <a:ext uri="{FF2B5EF4-FFF2-40B4-BE49-F238E27FC236}">
              <a16:creationId xmlns:a16="http://schemas.microsoft.com/office/drawing/2014/main" id="{62D41774-F65F-47A7-971E-781DF9C3B436}"/>
            </a:ext>
          </a:extLst>
        </xdr:cNvPr>
        <xdr:cNvSpPr/>
      </xdr:nvSpPr>
      <xdr:spPr>
        <a:xfrm>
          <a:off x="12734925" y="49743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14</xdr:col>
      <xdr:colOff>0</xdr:colOff>
      <xdr:row>30</xdr:row>
      <xdr:rowOff>3910</xdr:rowOff>
    </xdr:from>
    <xdr:to>
      <xdr:col>16</xdr:col>
      <xdr:colOff>138795</xdr:colOff>
      <xdr:row>31</xdr:row>
      <xdr:rowOff>42010</xdr:rowOff>
    </xdr:to>
    <xdr:sp macro="" textlink="">
      <xdr:nvSpPr>
        <xdr:cNvPr id="50" name="Rectangle: Rounded Corners 49">
          <a:hlinkClick xmlns:r="http://schemas.openxmlformats.org/officeDocument/2006/relationships" r:id="rId27"/>
          <a:extLst>
            <a:ext uri="{FF2B5EF4-FFF2-40B4-BE49-F238E27FC236}">
              <a16:creationId xmlns:a16="http://schemas.microsoft.com/office/drawing/2014/main" id="{47B68407-F245-4D88-9EFE-BA0C3147B178}"/>
            </a:ext>
          </a:extLst>
        </xdr:cNvPr>
        <xdr:cNvSpPr/>
      </xdr:nvSpPr>
      <xdr:spPr>
        <a:xfrm>
          <a:off x="12734925" y="66333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14</xdr:col>
      <xdr:colOff>0</xdr:colOff>
      <xdr:row>28</xdr:row>
      <xdr:rowOff>45496</xdr:rowOff>
    </xdr:from>
    <xdr:to>
      <xdr:col>16</xdr:col>
      <xdr:colOff>138795</xdr:colOff>
      <xdr:row>29</xdr:row>
      <xdr:rowOff>83596</xdr:rowOff>
    </xdr:to>
    <xdr:sp macro="" textlink="">
      <xdr:nvSpPr>
        <xdr:cNvPr id="51" name="Rectangle: Rounded Corners 50">
          <a:hlinkClick xmlns:r="http://schemas.openxmlformats.org/officeDocument/2006/relationships" r:id="rId2"/>
          <a:extLst>
            <a:ext uri="{FF2B5EF4-FFF2-40B4-BE49-F238E27FC236}">
              <a16:creationId xmlns:a16="http://schemas.microsoft.com/office/drawing/2014/main" id="{72D25241-388E-46A3-94B9-9F1712042ED0}"/>
            </a:ext>
          </a:extLst>
        </xdr:cNvPr>
        <xdr:cNvSpPr/>
      </xdr:nvSpPr>
      <xdr:spPr>
        <a:xfrm>
          <a:off x="12734925" y="62938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14</xdr:col>
      <xdr:colOff>0</xdr:colOff>
      <xdr:row>26</xdr:row>
      <xdr:rowOff>96608</xdr:rowOff>
    </xdr:from>
    <xdr:to>
      <xdr:col>16</xdr:col>
      <xdr:colOff>144235</xdr:colOff>
      <xdr:row>27</xdr:row>
      <xdr:rowOff>134708</xdr:rowOff>
    </xdr:to>
    <xdr:sp macro="" textlink="">
      <xdr:nvSpPr>
        <xdr:cNvPr id="52" name="Rectangle: Rounded Corners 51">
          <a:hlinkClick xmlns:r="http://schemas.openxmlformats.org/officeDocument/2006/relationships" r:id="rId28"/>
          <a:extLst>
            <a:ext uri="{FF2B5EF4-FFF2-40B4-BE49-F238E27FC236}">
              <a16:creationId xmlns:a16="http://schemas.microsoft.com/office/drawing/2014/main" id="{D8893EFF-F924-4660-BD7F-8763EAECDBAF}"/>
            </a:ext>
          </a:extLst>
        </xdr:cNvPr>
        <xdr:cNvSpPr/>
      </xdr:nvSpPr>
      <xdr:spPr>
        <a:xfrm>
          <a:off x="12734925" y="59640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14</xdr:col>
      <xdr:colOff>0</xdr:colOff>
      <xdr:row>9</xdr:row>
      <xdr:rowOff>176552</xdr:rowOff>
    </xdr:from>
    <xdr:to>
      <xdr:col>16</xdr:col>
      <xdr:colOff>138794</xdr:colOff>
      <xdr:row>11</xdr:row>
      <xdr:rowOff>24152</xdr:rowOff>
    </xdr:to>
    <xdr:sp macro="" textlink="">
      <xdr:nvSpPr>
        <xdr:cNvPr id="53" name="Rectangle: Rounded Corners 52">
          <a:hlinkClick xmlns:r="http://schemas.openxmlformats.org/officeDocument/2006/relationships" r:id="rId29"/>
          <a:extLst>
            <a:ext uri="{FF2B5EF4-FFF2-40B4-BE49-F238E27FC236}">
              <a16:creationId xmlns:a16="http://schemas.microsoft.com/office/drawing/2014/main" id="{9929C964-84A6-4F4F-BBF5-DF3ADDBBA777}"/>
            </a:ext>
          </a:extLst>
        </xdr:cNvPr>
        <xdr:cNvSpPr/>
      </xdr:nvSpPr>
      <xdr:spPr>
        <a:xfrm>
          <a:off x="12734925" y="20053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xdr:col>
      <xdr:colOff>19049</xdr:colOff>
      <xdr:row>20</xdr:row>
      <xdr:rowOff>19049</xdr:rowOff>
    </xdr:from>
    <xdr:to>
      <xdr:col>10</xdr:col>
      <xdr:colOff>19049</xdr:colOff>
      <xdr:row>27</xdr:row>
      <xdr:rowOff>180974</xdr:rowOff>
    </xdr:to>
    <xdr:sp macro="" textlink="" fLocksText="0">
      <xdr:nvSpPr>
        <xdr:cNvPr id="2" name="TextBox 1">
          <a:extLst>
            <a:ext uri="{FF2B5EF4-FFF2-40B4-BE49-F238E27FC236}">
              <a16:creationId xmlns:a16="http://schemas.microsoft.com/office/drawing/2014/main" id="{00000000-0008-0000-6300-000002000000}"/>
            </a:ext>
          </a:extLst>
        </xdr:cNvPr>
        <xdr:cNvSpPr txBox="1"/>
      </xdr:nvSpPr>
      <xdr:spPr>
        <a:xfrm>
          <a:off x="1238249" y="4743449"/>
          <a:ext cx="9077325" cy="1495425"/>
        </a:xfrm>
        <a:prstGeom prst="rect">
          <a:avLst/>
        </a:prstGeom>
        <a:solidFill>
          <a:schemeClr val="accent1">
            <a:lumMod val="40000"/>
            <a:lumOff val="60000"/>
          </a:schemeClr>
        </a:solidFill>
        <a:ln w="1460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3</xdr:col>
      <xdr:colOff>276225</xdr:colOff>
      <xdr:row>1</xdr:row>
      <xdr:rowOff>123826</xdr:rowOff>
    </xdr:from>
    <xdr:to>
      <xdr:col>3</xdr:col>
      <xdr:colOff>1304925</xdr:colOff>
      <xdr:row>3</xdr:row>
      <xdr:rowOff>19051</xdr:rowOff>
    </xdr:to>
    <xdr:sp macro="" textlink="">
      <xdr:nvSpPr>
        <xdr:cNvPr id="3" name="TextBox 2">
          <a:extLst>
            <a:ext uri="{FF2B5EF4-FFF2-40B4-BE49-F238E27FC236}">
              <a16:creationId xmlns:a16="http://schemas.microsoft.com/office/drawing/2014/main" id="{00000000-0008-0000-6300-000003000000}"/>
            </a:ext>
          </a:extLst>
        </xdr:cNvPr>
        <xdr:cNvSpPr txBox="1"/>
      </xdr:nvSpPr>
      <xdr:spPr>
        <a:xfrm>
          <a:off x="2105025" y="323851"/>
          <a:ext cx="1028700" cy="381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Test 5</a:t>
          </a:r>
        </a:p>
      </xdr:txBody>
    </xdr:sp>
    <xdr:clientData/>
  </xdr:twoCellAnchor>
  <xdr:twoCellAnchor editAs="oneCell">
    <xdr:from>
      <xdr:col>8</xdr:col>
      <xdr:colOff>1200149</xdr:colOff>
      <xdr:row>2</xdr:row>
      <xdr:rowOff>161925</xdr:rowOff>
    </xdr:from>
    <xdr:to>
      <xdr:col>8</xdr:col>
      <xdr:colOff>2543174</xdr:colOff>
      <xdr:row>9</xdr:row>
      <xdr:rowOff>171450</xdr:rowOff>
    </xdr:to>
    <xdr:pic>
      <xdr:nvPicPr>
        <xdr:cNvPr id="4" name="Picture 3">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4" y="657225"/>
          <a:ext cx="1343025" cy="1343025"/>
        </a:xfrm>
        <a:prstGeom prst="rect">
          <a:avLst/>
        </a:prstGeom>
        <a:noFill/>
        <a:ln w="25400">
          <a:solidFill>
            <a:srgbClr val="C00000"/>
          </a:solidFill>
        </a:ln>
      </xdr:spPr>
    </xdr:pic>
    <xdr:clientData/>
  </xdr:twoCellAnchor>
  <xdr:twoCellAnchor>
    <xdr:from>
      <xdr:col>11</xdr:col>
      <xdr:colOff>0</xdr:colOff>
      <xdr:row>10</xdr:row>
      <xdr:rowOff>9525</xdr:rowOff>
    </xdr:from>
    <xdr:to>
      <xdr:col>13</xdr:col>
      <xdr:colOff>298704</xdr:colOff>
      <xdr:row>11</xdr:row>
      <xdr:rowOff>111633</xdr:rowOff>
    </xdr:to>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00000000-0008-0000-6300-00000F000000}"/>
            </a:ext>
          </a:extLst>
        </xdr:cNvPr>
        <xdr:cNvSpPr/>
      </xdr:nvSpPr>
      <xdr:spPr>
        <a:xfrm>
          <a:off x="10906125" y="2028825"/>
          <a:ext cx="1517904" cy="292608"/>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Alternate</a:t>
          </a:r>
          <a:r>
            <a:rPr lang="en-US" sz="1100" b="1" i="1" u="none" baseline="0">
              <a:solidFill>
                <a:schemeClr val="bg1"/>
              </a:solidFill>
            </a:rPr>
            <a:t> Water Supply</a:t>
          </a:r>
          <a:endParaRPr lang="en-US" sz="1100" b="1" i="1" u="none">
            <a:solidFill>
              <a:schemeClr val="bg1"/>
            </a:solidFill>
          </a:endParaRPr>
        </a:p>
      </xdr:txBody>
    </xdr:sp>
    <xdr:clientData/>
  </xdr:twoCellAnchor>
  <xdr:twoCellAnchor>
    <xdr:from>
      <xdr:col>11</xdr:col>
      <xdr:colOff>0</xdr:colOff>
      <xdr:row>3</xdr:row>
      <xdr:rowOff>0</xdr:rowOff>
    </xdr:from>
    <xdr:to>
      <xdr:col>13</xdr:col>
      <xdr:colOff>298704</xdr:colOff>
      <xdr:row>4</xdr:row>
      <xdr:rowOff>102108</xdr:rowOff>
    </xdr:to>
    <xdr:sp macro="" textlink="">
      <xdr:nvSpPr>
        <xdr:cNvPr id="16" name="Rectangle: Rounded Corners 15">
          <a:hlinkClick xmlns:r="http://schemas.openxmlformats.org/officeDocument/2006/relationships" r:id="rId3"/>
          <a:extLst>
            <a:ext uri="{FF2B5EF4-FFF2-40B4-BE49-F238E27FC236}">
              <a16:creationId xmlns:a16="http://schemas.microsoft.com/office/drawing/2014/main" id="{00000000-0008-0000-6300-000010000000}"/>
            </a:ext>
          </a:extLst>
        </xdr:cNvPr>
        <xdr:cNvSpPr/>
      </xdr:nvSpPr>
      <xdr:spPr>
        <a:xfrm>
          <a:off x="10906125" y="685800"/>
          <a:ext cx="1517904" cy="292608"/>
        </a:xfrm>
        <a:prstGeom prst="roundRect">
          <a:avLst/>
        </a:prstGeom>
        <a:solidFill>
          <a:srgbClr val="00B05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Control Page</a:t>
          </a:r>
        </a:p>
      </xdr:txBody>
    </xdr:sp>
    <xdr:clientData/>
  </xdr:twoCellAnchor>
  <xdr:twoCellAnchor>
    <xdr:from>
      <xdr:col>11</xdr:col>
      <xdr:colOff>0</xdr:colOff>
      <xdr:row>7</xdr:row>
      <xdr:rowOff>133350</xdr:rowOff>
    </xdr:from>
    <xdr:to>
      <xdr:col>13</xdr:col>
      <xdr:colOff>298704</xdr:colOff>
      <xdr:row>9</xdr:row>
      <xdr:rowOff>44958</xdr:rowOff>
    </xdr:to>
    <xdr:sp macro="" textlink="">
      <xdr:nvSpPr>
        <xdr:cNvPr id="17" name="Rectangle: Rounded Corners 16">
          <a:hlinkClick xmlns:r="http://schemas.openxmlformats.org/officeDocument/2006/relationships" r:id="rId4"/>
          <a:extLst>
            <a:ext uri="{FF2B5EF4-FFF2-40B4-BE49-F238E27FC236}">
              <a16:creationId xmlns:a16="http://schemas.microsoft.com/office/drawing/2014/main" id="{00000000-0008-0000-6300-000011000000}"/>
            </a:ext>
          </a:extLst>
        </xdr:cNvPr>
        <xdr:cNvSpPr/>
      </xdr:nvSpPr>
      <xdr:spPr>
        <a:xfrm>
          <a:off x="10906125" y="1581150"/>
          <a:ext cx="1517904" cy="292608"/>
        </a:xfrm>
        <a:prstGeom prst="roundRect">
          <a:avLst/>
        </a:prstGeom>
        <a:solidFill>
          <a:srgbClr val="00B0F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Apparatus</a:t>
          </a:r>
          <a:r>
            <a:rPr lang="en-US" sz="1100" b="1" i="1" u="none" baseline="0">
              <a:solidFill>
                <a:schemeClr val="bg1"/>
              </a:solidFill>
            </a:rPr>
            <a:t> List Form</a:t>
          </a:r>
          <a:endParaRPr lang="en-US" sz="1100" b="1" i="1" u="none">
            <a:solidFill>
              <a:schemeClr val="bg1"/>
            </a:solidFill>
          </a:endParaRPr>
        </a:p>
      </xdr:txBody>
    </xdr:sp>
    <xdr:clientData/>
  </xdr:twoCellAnchor>
  <xdr:twoCellAnchor>
    <xdr:from>
      <xdr:col>11</xdr:col>
      <xdr:colOff>0</xdr:colOff>
      <xdr:row>5</xdr:row>
      <xdr:rowOff>66675</xdr:rowOff>
    </xdr:from>
    <xdr:to>
      <xdr:col>13</xdr:col>
      <xdr:colOff>298704</xdr:colOff>
      <xdr:row>6</xdr:row>
      <xdr:rowOff>168783</xdr:rowOff>
    </xdr:to>
    <xdr:sp macro="" textlink="">
      <xdr:nvSpPr>
        <xdr:cNvPr id="18" name="Rectangle: Rounded Corners 17">
          <a:hlinkClick xmlns:r="http://schemas.openxmlformats.org/officeDocument/2006/relationships" r:id="rId5"/>
          <a:extLst>
            <a:ext uri="{FF2B5EF4-FFF2-40B4-BE49-F238E27FC236}">
              <a16:creationId xmlns:a16="http://schemas.microsoft.com/office/drawing/2014/main" id="{00000000-0008-0000-6300-000012000000}"/>
            </a:ext>
          </a:extLst>
        </xdr:cNvPr>
        <xdr:cNvSpPr/>
      </xdr:nvSpPr>
      <xdr:spPr>
        <a:xfrm>
          <a:off x="10906125" y="1133475"/>
          <a:ext cx="1517904" cy="292608"/>
        </a:xfrm>
        <a:prstGeom prst="roundRect">
          <a:avLst/>
        </a:prstGeom>
        <a:solidFill>
          <a:srgbClr val="0070C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Task Sheet</a:t>
          </a:r>
        </a:p>
      </xdr:txBody>
    </xdr:sp>
    <xdr:clientData/>
  </xdr:twoCellAnchor>
  <xdr:twoCellAnchor>
    <xdr:from>
      <xdr:col>11</xdr:col>
      <xdr:colOff>381001</xdr:colOff>
      <xdr:row>12</xdr:row>
      <xdr:rowOff>133350</xdr:rowOff>
    </xdr:from>
    <xdr:to>
      <xdr:col>13</xdr:col>
      <xdr:colOff>66676</xdr:colOff>
      <xdr:row>13</xdr:row>
      <xdr:rowOff>178308</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id="{00000000-0008-0000-6300-000013000000}"/>
            </a:ext>
          </a:extLst>
        </xdr:cNvPr>
        <xdr:cNvSpPr/>
      </xdr:nvSpPr>
      <xdr:spPr>
        <a:xfrm>
          <a:off x="11287126" y="253365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1</a:t>
          </a:r>
        </a:p>
      </xdr:txBody>
    </xdr:sp>
    <xdr:clientData/>
  </xdr:twoCellAnchor>
  <xdr:twoCellAnchor>
    <xdr:from>
      <xdr:col>11</xdr:col>
      <xdr:colOff>381001</xdr:colOff>
      <xdr:row>13</xdr:row>
      <xdr:rowOff>321945</xdr:rowOff>
    </xdr:from>
    <xdr:to>
      <xdr:col>13</xdr:col>
      <xdr:colOff>66676</xdr:colOff>
      <xdr:row>13</xdr:row>
      <xdr:rowOff>614553</xdr:rowOff>
    </xdr:to>
    <xdr:sp macro="" textlink="">
      <xdr:nvSpPr>
        <xdr:cNvPr id="20" name="Rectangle: Rounded Corners 19">
          <a:hlinkClick xmlns:r="http://schemas.openxmlformats.org/officeDocument/2006/relationships" r:id="rId7"/>
          <a:extLst>
            <a:ext uri="{FF2B5EF4-FFF2-40B4-BE49-F238E27FC236}">
              <a16:creationId xmlns:a16="http://schemas.microsoft.com/office/drawing/2014/main" id="{00000000-0008-0000-6300-000014000000}"/>
            </a:ext>
          </a:extLst>
        </xdr:cNvPr>
        <xdr:cNvSpPr/>
      </xdr:nvSpPr>
      <xdr:spPr>
        <a:xfrm>
          <a:off x="11287126" y="296989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2</a:t>
          </a:r>
        </a:p>
      </xdr:txBody>
    </xdr:sp>
    <xdr:clientData/>
  </xdr:twoCellAnchor>
  <xdr:twoCellAnchor>
    <xdr:from>
      <xdr:col>11</xdr:col>
      <xdr:colOff>381001</xdr:colOff>
      <xdr:row>13</xdr:row>
      <xdr:rowOff>758190</xdr:rowOff>
    </xdr:from>
    <xdr:to>
      <xdr:col>13</xdr:col>
      <xdr:colOff>66676</xdr:colOff>
      <xdr:row>15</xdr:row>
      <xdr:rowOff>88773</xdr:rowOff>
    </xdr:to>
    <xdr:sp macro="" textlink="">
      <xdr:nvSpPr>
        <xdr:cNvPr id="21" name="Rectangle: Rounded Corners 20">
          <a:hlinkClick xmlns:r="http://schemas.openxmlformats.org/officeDocument/2006/relationships" r:id="rId8"/>
          <a:extLst>
            <a:ext uri="{FF2B5EF4-FFF2-40B4-BE49-F238E27FC236}">
              <a16:creationId xmlns:a16="http://schemas.microsoft.com/office/drawing/2014/main" id="{00000000-0008-0000-6300-000015000000}"/>
            </a:ext>
          </a:extLst>
        </xdr:cNvPr>
        <xdr:cNvSpPr/>
      </xdr:nvSpPr>
      <xdr:spPr>
        <a:xfrm>
          <a:off x="11287126" y="340614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3</a:t>
          </a:r>
        </a:p>
      </xdr:txBody>
    </xdr:sp>
    <xdr:clientData/>
  </xdr:twoCellAnchor>
  <xdr:twoCellAnchor>
    <xdr:from>
      <xdr:col>11</xdr:col>
      <xdr:colOff>381001</xdr:colOff>
      <xdr:row>16</xdr:row>
      <xdr:rowOff>41910</xdr:rowOff>
    </xdr:from>
    <xdr:to>
      <xdr:col>13</xdr:col>
      <xdr:colOff>66676</xdr:colOff>
      <xdr:row>17</xdr:row>
      <xdr:rowOff>144018</xdr:rowOff>
    </xdr:to>
    <xdr:sp macro="" textlink="">
      <xdr:nvSpPr>
        <xdr:cNvPr id="22" name="Rectangle: Rounded Corners 21">
          <a:hlinkClick xmlns:r="http://schemas.openxmlformats.org/officeDocument/2006/relationships" r:id="rId9"/>
          <a:extLst>
            <a:ext uri="{FF2B5EF4-FFF2-40B4-BE49-F238E27FC236}">
              <a16:creationId xmlns:a16="http://schemas.microsoft.com/office/drawing/2014/main" id="{00000000-0008-0000-6300-000016000000}"/>
            </a:ext>
          </a:extLst>
        </xdr:cNvPr>
        <xdr:cNvSpPr/>
      </xdr:nvSpPr>
      <xdr:spPr>
        <a:xfrm>
          <a:off x="11287126" y="3842385"/>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4</a:t>
          </a:r>
        </a:p>
      </xdr:txBody>
    </xdr:sp>
    <xdr:clientData/>
  </xdr:twoCellAnchor>
  <xdr:twoCellAnchor>
    <xdr:from>
      <xdr:col>11</xdr:col>
      <xdr:colOff>381001</xdr:colOff>
      <xdr:row>18</xdr:row>
      <xdr:rowOff>97155</xdr:rowOff>
    </xdr:from>
    <xdr:to>
      <xdr:col>13</xdr:col>
      <xdr:colOff>66676</xdr:colOff>
      <xdr:row>19</xdr:row>
      <xdr:rowOff>189738</xdr:rowOff>
    </xdr:to>
    <xdr:sp macro="" textlink="">
      <xdr:nvSpPr>
        <xdr:cNvPr id="23" name="Rectangle: Rounded Corners 22">
          <a:hlinkClick xmlns:r="http://schemas.openxmlformats.org/officeDocument/2006/relationships" r:id="rId10"/>
          <a:extLst>
            <a:ext uri="{FF2B5EF4-FFF2-40B4-BE49-F238E27FC236}">
              <a16:creationId xmlns:a16="http://schemas.microsoft.com/office/drawing/2014/main" id="{00000000-0008-0000-6300-000017000000}"/>
            </a:ext>
          </a:extLst>
        </xdr:cNvPr>
        <xdr:cNvSpPr/>
      </xdr:nvSpPr>
      <xdr:spPr>
        <a:xfrm>
          <a:off x="11287126" y="4278630"/>
          <a:ext cx="904875" cy="292608"/>
        </a:xfrm>
        <a:prstGeom prst="roundRect">
          <a:avLst/>
        </a:prstGeom>
        <a:solidFill>
          <a:schemeClr val="tx1"/>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bg1"/>
              </a:solidFill>
            </a:rPr>
            <a:t>Test 5</a:t>
          </a:r>
        </a:p>
      </xdr:txBody>
    </xdr:sp>
    <xdr:clientData/>
  </xdr:twoCellAnchor>
  <xdr:twoCellAnchor>
    <xdr:from>
      <xdr:col>11</xdr:col>
      <xdr:colOff>0</xdr:colOff>
      <xdr:row>20</xdr:row>
      <xdr:rowOff>38100</xdr:rowOff>
    </xdr:from>
    <xdr:to>
      <xdr:col>13</xdr:col>
      <xdr:colOff>444248</xdr:colOff>
      <xdr:row>22</xdr:row>
      <xdr:rowOff>142875</xdr:rowOff>
    </xdr:to>
    <xdr:sp macro="" textlink="">
      <xdr:nvSpPr>
        <xdr:cNvPr id="25" name="Rectangle: Rounded Corners 24">
          <a:hlinkClick xmlns:r="http://schemas.openxmlformats.org/officeDocument/2006/relationships" r:id="rId11"/>
          <a:extLst>
            <a:ext uri="{FF2B5EF4-FFF2-40B4-BE49-F238E27FC236}">
              <a16:creationId xmlns:a16="http://schemas.microsoft.com/office/drawing/2014/main" id="{00000000-0008-0000-6300-000019000000}"/>
            </a:ext>
          </a:extLst>
        </xdr:cNvPr>
        <xdr:cNvSpPr/>
      </xdr:nvSpPr>
      <xdr:spPr>
        <a:xfrm>
          <a:off x="10906125" y="4762500"/>
          <a:ext cx="1663448" cy="485775"/>
        </a:xfrm>
        <a:prstGeom prst="roundRect">
          <a:avLst/>
        </a:prstGeom>
        <a:solidFill>
          <a:schemeClr val="accent2">
            <a:lumMod val="60000"/>
            <a:lumOff val="40000"/>
          </a:schemeClr>
        </a:solidFill>
        <a:ln w="222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1" u="none">
              <a:solidFill>
                <a:schemeClr val="tx1"/>
              </a:solidFill>
            </a:rPr>
            <a:t>Extended</a:t>
          </a:r>
          <a:r>
            <a:rPr lang="en-US" sz="1100" b="1" i="1" u="none" baseline="0">
              <a:solidFill>
                <a:schemeClr val="tx1"/>
              </a:solidFill>
            </a:rPr>
            <a:t> Hose Lay Calculator</a:t>
          </a:r>
          <a:endParaRPr lang="en-US" sz="1100" b="1" i="1" u="none">
            <a:solidFill>
              <a:schemeClr val="tx1"/>
            </a:solidFill>
          </a:endParaRPr>
        </a:p>
      </xdr:txBody>
    </xdr:sp>
    <xdr:clientData/>
  </xdr:twoCellAnchor>
  <xdr:twoCellAnchor>
    <xdr:from>
      <xdr:col>14</xdr:col>
      <xdr:colOff>0</xdr:colOff>
      <xdr:row>3</xdr:row>
      <xdr:rowOff>0</xdr:rowOff>
    </xdr:from>
    <xdr:to>
      <xdr:col>16</xdr:col>
      <xdr:colOff>138794</xdr:colOff>
      <xdr:row>4</xdr:row>
      <xdr:rowOff>38100</xdr:rowOff>
    </xdr:to>
    <xdr:sp macro="" textlink="">
      <xdr:nvSpPr>
        <xdr:cNvPr id="6" name="Rectangle: Rounded Corners 5">
          <a:hlinkClick xmlns:r="http://schemas.openxmlformats.org/officeDocument/2006/relationships" r:id="rId12"/>
          <a:extLst>
            <a:ext uri="{FF2B5EF4-FFF2-40B4-BE49-F238E27FC236}">
              <a16:creationId xmlns:a16="http://schemas.microsoft.com/office/drawing/2014/main" id="{B84E6CB0-6EAE-4436-9BF0-228F54DE8B75}"/>
            </a:ext>
          </a:extLst>
        </xdr:cNvPr>
        <xdr:cNvSpPr/>
      </xdr:nvSpPr>
      <xdr:spPr>
        <a:xfrm>
          <a:off x="12734925" y="685800"/>
          <a:ext cx="1357994"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Department</a:t>
          </a:r>
          <a:r>
            <a:rPr lang="en-US" sz="800" b="1" i="0" u="none" baseline="0">
              <a:solidFill>
                <a:schemeClr val="bg1"/>
              </a:solidFill>
            </a:rPr>
            <a:t> Information</a:t>
          </a:r>
          <a:endParaRPr lang="en-US" sz="800" b="1" i="0" u="none">
            <a:solidFill>
              <a:schemeClr val="bg1"/>
            </a:solidFill>
          </a:endParaRPr>
        </a:p>
      </xdr:txBody>
    </xdr:sp>
    <xdr:clientData/>
  </xdr:twoCellAnchor>
  <xdr:twoCellAnchor>
    <xdr:from>
      <xdr:col>14</xdr:col>
      <xdr:colOff>0</xdr:colOff>
      <xdr:row>6</xdr:row>
      <xdr:rowOff>88276</xdr:rowOff>
    </xdr:from>
    <xdr:to>
      <xdr:col>16</xdr:col>
      <xdr:colOff>144235</xdr:colOff>
      <xdr:row>7</xdr:row>
      <xdr:rowOff>126376</xdr:rowOff>
    </xdr:to>
    <xdr:sp macro="" textlink="">
      <xdr:nvSpPr>
        <xdr:cNvPr id="7" name="Rectangle: Rounded Corners 6">
          <a:hlinkClick xmlns:r="http://schemas.openxmlformats.org/officeDocument/2006/relationships" r:id="rId13"/>
          <a:extLst>
            <a:ext uri="{FF2B5EF4-FFF2-40B4-BE49-F238E27FC236}">
              <a16:creationId xmlns:a16="http://schemas.microsoft.com/office/drawing/2014/main" id="{4B3C2C61-C821-427E-8A49-E547DA68D8D5}"/>
            </a:ext>
          </a:extLst>
        </xdr:cNvPr>
        <xdr:cNvSpPr/>
      </xdr:nvSpPr>
      <xdr:spPr>
        <a:xfrm>
          <a:off x="12734925" y="134557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County Contacts</a:t>
          </a:r>
        </a:p>
      </xdr:txBody>
    </xdr:sp>
    <xdr:clientData/>
  </xdr:twoCellAnchor>
  <xdr:twoCellAnchor>
    <xdr:from>
      <xdr:col>14</xdr:col>
      <xdr:colOff>0</xdr:colOff>
      <xdr:row>8</xdr:row>
      <xdr:rowOff>37164</xdr:rowOff>
    </xdr:from>
    <xdr:to>
      <xdr:col>16</xdr:col>
      <xdr:colOff>144234</xdr:colOff>
      <xdr:row>9</xdr:row>
      <xdr:rowOff>75264</xdr:rowOff>
    </xdr:to>
    <xdr:sp macro="" textlink="">
      <xdr:nvSpPr>
        <xdr:cNvPr id="8" name="Rectangle: Rounded Corners 7">
          <a:hlinkClick xmlns:r="http://schemas.openxmlformats.org/officeDocument/2006/relationships" r:id="rId14"/>
          <a:extLst>
            <a:ext uri="{FF2B5EF4-FFF2-40B4-BE49-F238E27FC236}">
              <a16:creationId xmlns:a16="http://schemas.microsoft.com/office/drawing/2014/main" id="{AECB75F2-798E-4B65-B6EF-E7D05397F111}"/>
            </a:ext>
          </a:extLst>
        </xdr:cNvPr>
        <xdr:cNvSpPr/>
      </xdr:nvSpPr>
      <xdr:spPr>
        <a:xfrm>
          <a:off x="12734925" y="1675464"/>
          <a:ext cx="136343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City or</a:t>
          </a:r>
          <a:r>
            <a:rPr lang="en-US" sz="800" b="1" i="0" u="none" baseline="0">
              <a:solidFill>
                <a:schemeClr val="bg1"/>
              </a:solidFill>
            </a:rPr>
            <a:t> Town Contacts</a:t>
          </a:r>
          <a:endParaRPr lang="en-US" sz="800" b="1" i="0" u="none">
            <a:solidFill>
              <a:schemeClr val="bg1"/>
            </a:solidFill>
          </a:endParaRPr>
        </a:p>
      </xdr:txBody>
    </xdr:sp>
    <xdr:clientData/>
  </xdr:twoCellAnchor>
  <xdr:twoCellAnchor>
    <xdr:from>
      <xdr:col>14</xdr:col>
      <xdr:colOff>0</xdr:colOff>
      <xdr:row>4</xdr:row>
      <xdr:rowOff>139388</xdr:rowOff>
    </xdr:from>
    <xdr:to>
      <xdr:col>16</xdr:col>
      <xdr:colOff>138794</xdr:colOff>
      <xdr:row>5</xdr:row>
      <xdr:rowOff>177488</xdr:rowOff>
    </xdr:to>
    <xdr:sp macro="" textlink="">
      <xdr:nvSpPr>
        <xdr:cNvPr id="9" name="Rectangle: Rounded Corners 8">
          <a:hlinkClick xmlns:r="http://schemas.openxmlformats.org/officeDocument/2006/relationships" r:id="rId15"/>
          <a:extLst>
            <a:ext uri="{FF2B5EF4-FFF2-40B4-BE49-F238E27FC236}">
              <a16:creationId xmlns:a16="http://schemas.microsoft.com/office/drawing/2014/main" id="{9C44FA32-1107-4A37-BD69-C3733AA53F4C}"/>
            </a:ext>
          </a:extLst>
        </xdr:cNvPr>
        <xdr:cNvSpPr/>
      </xdr:nvSpPr>
      <xdr:spPr>
        <a:xfrm>
          <a:off x="12734925" y="1015688"/>
          <a:ext cx="1357994" cy="228600"/>
        </a:xfrm>
        <a:prstGeom prst="roundRect">
          <a:avLst/>
        </a:prstGeom>
        <a:solidFill>
          <a:srgbClr val="C00000"/>
        </a:solidFill>
        <a:ln w="254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Fire Station Info</a:t>
          </a:r>
        </a:p>
        <a:p>
          <a:pPr algn="ctr"/>
          <a:endParaRPr lang="en-US" sz="800" b="1" i="0" u="none">
            <a:solidFill>
              <a:schemeClr val="bg1"/>
            </a:solidFill>
          </a:endParaRPr>
        </a:p>
      </xdr:txBody>
    </xdr:sp>
    <xdr:clientData/>
  </xdr:twoCellAnchor>
  <xdr:twoCellAnchor>
    <xdr:from>
      <xdr:col>14</xdr:col>
      <xdr:colOff>0</xdr:colOff>
      <xdr:row>13</xdr:row>
      <xdr:rowOff>17178</xdr:rowOff>
    </xdr:from>
    <xdr:to>
      <xdr:col>16</xdr:col>
      <xdr:colOff>144235</xdr:colOff>
      <xdr:row>13</xdr:row>
      <xdr:rowOff>245778</xdr:rowOff>
    </xdr:to>
    <xdr:sp macro="" textlink="">
      <xdr:nvSpPr>
        <xdr:cNvPr id="10" name="Rectangle: Rounded Corners 9">
          <a:hlinkClick xmlns:r="http://schemas.openxmlformats.org/officeDocument/2006/relationships" r:id="rId16"/>
          <a:extLst>
            <a:ext uri="{FF2B5EF4-FFF2-40B4-BE49-F238E27FC236}">
              <a16:creationId xmlns:a16="http://schemas.microsoft.com/office/drawing/2014/main" id="{3E5D6D77-B2EF-41BE-84E1-A4D2EDD170A6}"/>
            </a:ext>
          </a:extLst>
        </xdr:cNvPr>
        <xdr:cNvSpPr/>
      </xdr:nvSpPr>
      <xdr:spPr>
        <a:xfrm>
          <a:off x="12734925" y="266512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Demographics and Alarms</a:t>
          </a:r>
        </a:p>
      </xdr:txBody>
    </xdr:sp>
    <xdr:clientData/>
  </xdr:twoCellAnchor>
  <xdr:twoCellAnchor>
    <xdr:from>
      <xdr:col>14</xdr:col>
      <xdr:colOff>0</xdr:colOff>
      <xdr:row>13</xdr:row>
      <xdr:rowOff>347066</xdr:rowOff>
    </xdr:from>
    <xdr:to>
      <xdr:col>16</xdr:col>
      <xdr:colOff>144235</xdr:colOff>
      <xdr:row>13</xdr:row>
      <xdr:rowOff>575666</xdr:rowOff>
    </xdr:to>
    <xdr:sp macro="" textlink="">
      <xdr:nvSpPr>
        <xdr:cNvPr id="11" name="Rectangle: Rounded Corners 10">
          <a:hlinkClick xmlns:r="http://schemas.openxmlformats.org/officeDocument/2006/relationships" r:id="rId17"/>
          <a:extLst>
            <a:ext uri="{FF2B5EF4-FFF2-40B4-BE49-F238E27FC236}">
              <a16:creationId xmlns:a16="http://schemas.microsoft.com/office/drawing/2014/main" id="{BD26212B-6005-4A5F-9EC8-9AE08892BA03}"/>
            </a:ext>
          </a:extLst>
        </xdr:cNvPr>
        <xdr:cNvSpPr/>
      </xdr:nvSpPr>
      <xdr:spPr>
        <a:xfrm>
          <a:off x="12734925" y="2995016"/>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Personnel and On Duty Staffing</a:t>
          </a:r>
        </a:p>
      </xdr:txBody>
    </xdr:sp>
    <xdr:clientData/>
  </xdr:twoCellAnchor>
  <xdr:twoCellAnchor>
    <xdr:from>
      <xdr:col>14</xdr:col>
      <xdr:colOff>0</xdr:colOff>
      <xdr:row>13</xdr:row>
      <xdr:rowOff>676954</xdr:rowOff>
    </xdr:from>
    <xdr:to>
      <xdr:col>16</xdr:col>
      <xdr:colOff>138792</xdr:colOff>
      <xdr:row>14</xdr:row>
      <xdr:rowOff>134029</xdr:rowOff>
    </xdr:to>
    <xdr:sp macro="" textlink="">
      <xdr:nvSpPr>
        <xdr:cNvPr id="12" name="Rectangle: Rounded Corners 11">
          <a:hlinkClick xmlns:r="http://schemas.openxmlformats.org/officeDocument/2006/relationships" r:id="rId18"/>
          <a:extLst>
            <a:ext uri="{FF2B5EF4-FFF2-40B4-BE49-F238E27FC236}">
              <a16:creationId xmlns:a16="http://schemas.microsoft.com/office/drawing/2014/main" id="{8D376749-8130-4AC7-A789-4DBDBADE84B0}"/>
            </a:ext>
          </a:extLst>
        </xdr:cNvPr>
        <xdr:cNvSpPr/>
      </xdr:nvSpPr>
      <xdr:spPr>
        <a:xfrm>
          <a:off x="12734925" y="3324904"/>
          <a:ext cx="135799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Structure Fire Response</a:t>
          </a:r>
        </a:p>
      </xdr:txBody>
    </xdr:sp>
    <xdr:clientData/>
  </xdr:twoCellAnchor>
  <xdr:twoCellAnchor>
    <xdr:from>
      <xdr:col>14</xdr:col>
      <xdr:colOff>0</xdr:colOff>
      <xdr:row>19</xdr:row>
      <xdr:rowOff>262956</xdr:rowOff>
    </xdr:from>
    <xdr:to>
      <xdr:col>16</xdr:col>
      <xdr:colOff>140156</xdr:colOff>
      <xdr:row>20</xdr:row>
      <xdr:rowOff>148656</xdr:rowOff>
    </xdr:to>
    <xdr:sp macro="" textlink="">
      <xdr:nvSpPr>
        <xdr:cNvPr id="13" name="Rectangle: Rounded Corners 12">
          <a:hlinkClick xmlns:r="http://schemas.openxmlformats.org/officeDocument/2006/relationships" r:id="rId19"/>
          <a:extLst>
            <a:ext uri="{FF2B5EF4-FFF2-40B4-BE49-F238E27FC236}">
              <a16:creationId xmlns:a16="http://schemas.microsoft.com/office/drawing/2014/main" id="{268E2FE6-EA32-4480-9755-9984329FF41B}"/>
            </a:ext>
          </a:extLst>
        </xdr:cNvPr>
        <xdr:cNvSpPr/>
      </xdr:nvSpPr>
      <xdr:spPr>
        <a:xfrm>
          <a:off x="12734925" y="4644456"/>
          <a:ext cx="135935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Training Sheets</a:t>
          </a:r>
        </a:p>
      </xdr:txBody>
    </xdr:sp>
    <xdr:clientData/>
  </xdr:twoCellAnchor>
  <xdr:twoCellAnchor>
    <xdr:from>
      <xdr:col>14</xdr:col>
      <xdr:colOff>0</xdr:colOff>
      <xdr:row>11</xdr:row>
      <xdr:rowOff>125440</xdr:rowOff>
    </xdr:from>
    <xdr:to>
      <xdr:col>16</xdr:col>
      <xdr:colOff>138794</xdr:colOff>
      <xdr:row>12</xdr:row>
      <xdr:rowOff>163540</xdr:rowOff>
    </xdr:to>
    <xdr:sp macro="" textlink="">
      <xdr:nvSpPr>
        <xdr:cNvPr id="14" name="Rectangle: Rounded Corners 13">
          <a:hlinkClick xmlns:r="http://schemas.openxmlformats.org/officeDocument/2006/relationships" r:id="rId20"/>
          <a:extLst>
            <a:ext uri="{FF2B5EF4-FFF2-40B4-BE49-F238E27FC236}">
              <a16:creationId xmlns:a16="http://schemas.microsoft.com/office/drawing/2014/main" id="{44614BAB-7081-4337-AC23-B03B2023FC84}"/>
            </a:ext>
          </a:extLst>
        </xdr:cNvPr>
        <xdr:cNvSpPr/>
      </xdr:nvSpPr>
      <xdr:spPr>
        <a:xfrm>
          <a:off x="12734925" y="2335240"/>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Governmental Information</a:t>
          </a:r>
        </a:p>
      </xdr:txBody>
    </xdr:sp>
    <xdr:clientData/>
  </xdr:twoCellAnchor>
  <xdr:twoCellAnchor>
    <xdr:from>
      <xdr:col>14</xdr:col>
      <xdr:colOff>0</xdr:colOff>
      <xdr:row>15</xdr:row>
      <xdr:rowOff>44817</xdr:rowOff>
    </xdr:from>
    <xdr:to>
      <xdr:col>16</xdr:col>
      <xdr:colOff>152402</xdr:colOff>
      <xdr:row>16</xdr:row>
      <xdr:rowOff>82917</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374BA5E8-215E-4237-9CA7-96420AE040CC}"/>
            </a:ext>
          </a:extLst>
        </xdr:cNvPr>
        <xdr:cNvSpPr/>
      </xdr:nvSpPr>
      <xdr:spPr>
        <a:xfrm>
          <a:off x="12734925" y="3654792"/>
          <a:ext cx="1371602"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Response</a:t>
          </a:r>
        </a:p>
      </xdr:txBody>
    </xdr:sp>
    <xdr:clientData/>
  </xdr:twoCellAnchor>
  <xdr:twoCellAnchor>
    <xdr:from>
      <xdr:col>14</xdr:col>
      <xdr:colOff>0</xdr:colOff>
      <xdr:row>16</xdr:row>
      <xdr:rowOff>184205</xdr:rowOff>
    </xdr:from>
    <xdr:to>
      <xdr:col>16</xdr:col>
      <xdr:colOff>144236</xdr:colOff>
      <xdr:row>18</xdr:row>
      <xdr:rowOff>31805</xdr:rowOff>
    </xdr:to>
    <xdr:sp macro="" textlink="">
      <xdr:nvSpPr>
        <xdr:cNvPr id="26" name="Rectangle: Rounded Corners 25">
          <a:hlinkClick xmlns:r="http://schemas.openxmlformats.org/officeDocument/2006/relationships" r:id="rId22"/>
          <a:extLst>
            <a:ext uri="{FF2B5EF4-FFF2-40B4-BE49-F238E27FC236}">
              <a16:creationId xmlns:a16="http://schemas.microsoft.com/office/drawing/2014/main" id="{C32E2243-46B0-4EEA-B0DA-3B1E58231599}"/>
            </a:ext>
          </a:extLst>
        </xdr:cNvPr>
        <xdr:cNvSpPr/>
      </xdr:nvSpPr>
      <xdr:spPr>
        <a:xfrm>
          <a:off x="12734925" y="3984680"/>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Automatic Aid Worksheets</a:t>
          </a:r>
        </a:p>
      </xdr:txBody>
    </xdr:sp>
    <xdr:clientData/>
  </xdr:twoCellAnchor>
  <xdr:twoCellAnchor>
    <xdr:from>
      <xdr:col>14</xdr:col>
      <xdr:colOff>0</xdr:colOff>
      <xdr:row>23</xdr:row>
      <xdr:rowOff>8332</xdr:rowOff>
    </xdr:from>
    <xdr:to>
      <xdr:col>16</xdr:col>
      <xdr:colOff>144235</xdr:colOff>
      <xdr:row>24</xdr:row>
      <xdr:rowOff>46432</xdr:rowOff>
    </xdr:to>
    <xdr:sp macro="" textlink="">
      <xdr:nvSpPr>
        <xdr:cNvPr id="27" name="Rectangle: Rounded Corners 26">
          <a:hlinkClick xmlns:r="http://schemas.openxmlformats.org/officeDocument/2006/relationships" r:id="rId23"/>
          <a:extLst>
            <a:ext uri="{FF2B5EF4-FFF2-40B4-BE49-F238E27FC236}">
              <a16:creationId xmlns:a16="http://schemas.microsoft.com/office/drawing/2014/main" id="{7CF06F15-21A7-47EA-909E-C988960BE4C8}"/>
            </a:ext>
          </a:extLst>
        </xdr:cNvPr>
        <xdr:cNvSpPr/>
      </xdr:nvSpPr>
      <xdr:spPr>
        <a:xfrm>
          <a:off x="12734925" y="5304232"/>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Outside Aid for IP's</a:t>
          </a:r>
        </a:p>
      </xdr:txBody>
    </xdr:sp>
    <xdr:clientData/>
  </xdr:twoCellAnchor>
  <xdr:twoCellAnchor>
    <xdr:from>
      <xdr:col>14</xdr:col>
      <xdr:colOff>0</xdr:colOff>
      <xdr:row>18</xdr:row>
      <xdr:rowOff>133093</xdr:rowOff>
    </xdr:from>
    <xdr:to>
      <xdr:col>16</xdr:col>
      <xdr:colOff>138795</xdr:colOff>
      <xdr:row>19</xdr:row>
      <xdr:rowOff>161668</xdr:rowOff>
    </xdr:to>
    <xdr:sp macro="" textlink="">
      <xdr:nvSpPr>
        <xdr:cNvPr id="28" name="Rectangle: Rounded Corners 27">
          <a:hlinkClick xmlns:r="http://schemas.openxmlformats.org/officeDocument/2006/relationships" r:id="rId24"/>
          <a:extLst>
            <a:ext uri="{FF2B5EF4-FFF2-40B4-BE49-F238E27FC236}">
              <a16:creationId xmlns:a16="http://schemas.microsoft.com/office/drawing/2014/main" id="{313E8DEC-F534-4E51-B755-45430F9DB5DF}"/>
            </a:ext>
          </a:extLst>
        </xdr:cNvPr>
        <xdr:cNvSpPr/>
      </xdr:nvSpPr>
      <xdr:spPr>
        <a:xfrm>
          <a:off x="12734925" y="4314568"/>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Apparatus</a:t>
          </a:r>
          <a:r>
            <a:rPr lang="en-US" sz="800" b="1" i="0" u="none" baseline="0">
              <a:solidFill>
                <a:schemeClr val="bg1"/>
              </a:solidFill>
            </a:rPr>
            <a:t> Sheets</a:t>
          </a:r>
          <a:endParaRPr lang="en-US" sz="800" b="1" i="0" u="none">
            <a:solidFill>
              <a:schemeClr val="bg1"/>
            </a:solidFill>
          </a:endParaRPr>
        </a:p>
      </xdr:txBody>
    </xdr:sp>
    <xdr:clientData/>
  </xdr:twoCellAnchor>
  <xdr:twoCellAnchor>
    <xdr:from>
      <xdr:col>14</xdr:col>
      <xdr:colOff>0</xdr:colOff>
      <xdr:row>24</xdr:row>
      <xdr:rowOff>147720</xdr:rowOff>
    </xdr:from>
    <xdr:to>
      <xdr:col>16</xdr:col>
      <xdr:colOff>144235</xdr:colOff>
      <xdr:row>25</xdr:row>
      <xdr:rowOff>185820</xdr:rowOff>
    </xdr:to>
    <xdr:sp macro="" textlink="">
      <xdr:nvSpPr>
        <xdr:cNvPr id="29" name="Rectangle: Rounded Corners 28">
          <a:hlinkClick xmlns:r="http://schemas.openxmlformats.org/officeDocument/2006/relationships" r:id="rId25"/>
          <a:extLst>
            <a:ext uri="{FF2B5EF4-FFF2-40B4-BE49-F238E27FC236}">
              <a16:creationId xmlns:a16="http://schemas.microsoft.com/office/drawing/2014/main" id="{46723F98-618F-4B2E-8744-E29452E8127B}"/>
            </a:ext>
          </a:extLst>
        </xdr:cNvPr>
        <xdr:cNvSpPr/>
      </xdr:nvSpPr>
      <xdr:spPr>
        <a:xfrm>
          <a:off x="12734925" y="5634120"/>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Deployment Performance</a:t>
          </a:r>
        </a:p>
      </xdr:txBody>
    </xdr:sp>
    <xdr:clientData/>
  </xdr:twoCellAnchor>
  <xdr:twoCellAnchor>
    <xdr:from>
      <xdr:col>14</xdr:col>
      <xdr:colOff>0</xdr:colOff>
      <xdr:row>21</xdr:row>
      <xdr:rowOff>59444</xdr:rowOff>
    </xdr:from>
    <xdr:to>
      <xdr:col>16</xdr:col>
      <xdr:colOff>144236</xdr:colOff>
      <xdr:row>22</xdr:row>
      <xdr:rowOff>97544</xdr:rowOff>
    </xdr:to>
    <xdr:sp macro="" textlink="">
      <xdr:nvSpPr>
        <xdr:cNvPr id="30" name="Rectangle: Rounded Corners 29">
          <a:hlinkClick xmlns:r="http://schemas.openxmlformats.org/officeDocument/2006/relationships" r:id="rId26"/>
          <a:extLst>
            <a:ext uri="{FF2B5EF4-FFF2-40B4-BE49-F238E27FC236}">
              <a16:creationId xmlns:a16="http://schemas.microsoft.com/office/drawing/2014/main" id="{05C51B97-D571-4B48-A934-A4AD366E57C1}"/>
            </a:ext>
          </a:extLst>
        </xdr:cNvPr>
        <xdr:cNvSpPr/>
      </xdr:nvSpPr>
      <xdr:spPr>
        <a:xfrm>
          <a:off x="12734925" y="4974344"/>
          <a:ext cx="1363436"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Community Risk</a:t>
          </a:r>
          <a:r>
            <a:rPr lang="en-US" sz="800" b="1" i="0" u="none" baseline="0">
              <a:solidFill>
                <a:schemeClr val="bg1"/>
              </a:solidFill>
            </a:rPr>
            <a:t> Reduction</a:t>
          </a:r>
          <a:endParaRPr lang="en-US" sz="800" b="1" i="0" u="none">
            <a:solidFill>
              <a:schemeClr val="bg1"/>
            </a:solidFill>
          </a:endParaRPr>
        </a:p>
      </xdr:txBody>
    </xdr:sp>
    <xdr:clientData/>
  </xdr:twoCellAnchor>
  <xdr:twoCellAnchor>
    <xdr:from>
      <xdr:col>14</xdr:col>
      <xdr:colOff>0</xdr:colOff>
      <xdr:row>30</xdr:row>
      <xdr:rowOff>3910</xdr:rowOff>
    </xdr:from>
    <xdr:to>
      <xdr:col>16</xdr:col>
      <xdr:colOff>138795</xdr:colOff>
      <xdr:row>31</xdr:row>
      <xdr:rowOff>42010</xdr:rowOff>
    </xdr:to>
    <xdr:sp macro="" textlink="">
      <xdr:nvSpPr>
        <xdr:cNvPr id="31" name="Rectangle: Rounded Corners 30">
          <a:hlinkClick xmlns:r="http://schemas.openxmlformats.org/officeDocument/2006/relationships" r:id="rId27"/>
          <a:extLst>
            <a:ext uri="{FF2B5EF4-FFF2-40B4-BE49-F238E27FC236}">
              <a16:creationId xmlns:a16="http://schemas.microsoft.com/office/drawing/2014/main" id="{37760A96-E336-47D6-B96D-641B272F9B3F}"/>
            </a:ext>
          </a:extLst>
        </xdr:cNvPr>
        <xdr:cNvSpPr/>
      </xdr:nvSpPr>
      <xdr:spPr>
        <a:xfrm>
          <a:off x="12734925" y="6633310"/>
          <a:ext cx="135799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Static Water</a:t>
          </a:r>
          <a:r>
            <a:rPr lang="en-US" sz="800" b="1" i="0" u="none" baseline="0">
              <a:solidFill>
                <a:schemeClr val="bg1"/>
              </a:solidFill>
            </a:rPr>
            <a:t> Point Worksheet</a:t>
          </a:r>
        </a:p>
      </xdr:txBody>
    </xdr:sp>
    <xdr:clientData/>
  </xdr:twoCellAnchor>
  <xdr:twoCellAnchor>
    <xdr:from>
      <xdr:col>14</xdr:col>
      <xdr:colOff>0</xdr:colOff>
      <xdr:row>28</xdr:row>
      <xdr:rowOff>45496</xdr:rowOff>
    </xdr:from>
    <xdr:to>
      <xdr:col>16</xdr:col>
      <xdr:colOff>138795</xdr:colOff>
      <xdr:row>29</xdr:row>
      <xdr:rowOff>83596</xdr:rowOff>
    </xdr:to>
    <xdr:sp macro="" textlink="">
      <xdr:nvSpPr>
        <xdr:cNvPr id="32" name="Rectangle: Rounded Corners 31">
          <a:hlinkClick xmlns:r="http://schemas.openxmlformats.org/officeDocument/2006/relationships" r:id="rId2"/>
          <a:extLst>
            <a:ext uri="{FF2B5EF4-FFF2-40B4-BE49-F238E27FC236}">
              <a16:creationId xmlns:a16="http://schemas.microsoft.com/office/drawing/2014/main" id="{B2D2B115-00BB-4537-9EB8-6FE08E12AC07}"/>
            </a:ext>
          </a:extLst>
        </xdr:cNvPr>
        <xdr:cNvSpPr/>
      </xdr:nvSpPr>
      <xdr:spPr>
        <a:xfrm>
          <a:off x="12734925" y="6293896"/>
          <a:ext cx="1357995" cy="228600"/>
        </a:xfrm>
        <a:prstGeom prst="roundRect">
          <a:avLst/>
        </a:prstGeom>
        <a:solidFill>
          <a:srgbClr val="C00000"/>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Alternate</a:t>
          </a:r>
          <a:r>
            <a:rPr lang="en-US" sz="800" b="1" i="0" u="none" baseline="0">
              <a:solidFill>
                <a:schemeClr val="bg1"/>
              </a:solidFill>
            </a:rPr>
            <a:t> Water Supply</a:t>
          </a:r>
          <a:endParaRPr lang="en-US" sz="800" b="1" i="0" u="none">
            <a:solidFill>
              <a:schemeClr val="bg1"/>
            </a:solidFill>
          </a:endParaRPr>
        </a:p>
      </xdr:txBody>
    </xdr:sp>
    <xdr:clientData/>
  </xdr:twoCellAnchor>
  <xdr:twoCellAnchor>
    <xdr:from>
      <xdr:col>14</xdr:col>
      <xdr:colOff>0</xdr:colOff>
      <xdr:row>26</xdr:row>
      <xdr:rowOff>96608</xdr:rowOff>
    </xdr:from>
    <xdr:to>
      <xdr:col>16</xdr:col>
      <xdr:colOff>144235</xdr:colOff>
      <xdr:row>27</xdr:row>
      <xdr:rowOff>134708</xdr:rowOff>
    </xdr:to>
    <xdr:sp macro="" textlink="">
      <xdr:nvSpPr>
        <xdr:cNvPr id="33" name="Rectangle: Rounded Corners 32">
          <a:hlinkClick xmlns:r="http://schemas.openxmlformats.org/officeDocument/2006/relationships" r:id="rId28"/>
          <a:extLst>
            <a:ext uri="{FF2B5EF4-FFF2-40B4-BE49-F238E27FC236}">
              <a16:creationId xmlns:a16="http://schemas.microsoft.com/office/drawing/2014/main" id="{14CDCD64-E4A5-45AA-9D06-CC93C2254581}"/>
            </a:ext>
          </a:extLst>
        </xdr:cNvPr>
        <xdr:cNvSpPr/>
      </xdr:nvSpPr>
      <xdr:spPr>
        <a:xfrm>
          <a:off x="12734925" y="5964008"/>
          <a:ext cx="1363435"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Water System </a:t>
          </a:r>
        </a:p>
      </xdr:txBody>
    </xdr:sp>
    <xdr:clientData/>
  </xdr:twoCellAnchor>
  <xdr:twoCellAnchor>
    <xdr:from>
      <xdr:col>14</xdr:col>
      <xdr:colOff>0</xdr:colOff>
      <xdr:row>9</xdr:row>
      <xdr:rowOff>176552</xdr:rowOff>
    </xdr:from>
    <xdr:to>
      <xdr:col>16</xdr:col>
      <xdr:colOff>138794</xdr:colOff>
      <xdr:row>11</xdr:row>
      <xdr:rowOff>24152</xdr:rowOff>
    </xdr:to>
    <xdr:sp macro="" textlink="">
      <xdr:nvSpPr>
        <xdr:cNvPr id="34" name="Rectangle: Rounded Corners 33">
          <a:hlinkClick xmlns:r="http://schemas.openxmlformats.org/officeDocument/2006/relationships" r:id="rId29"/>
          <a:extLst>
            <a:ext uri="{FF2B5EF4-FFF2-40B4-BE49-F238E27FC236}">
              <a16:creationId xmlns:a16="http://schemas.microsoft.com/office/drawing/2014/main" id="{4D41C291-AE35-4092-BBF9-843C997B55ED}"/>
            </a:ext>
          </a:extLst>
        </xdr:cNvPr>
        <xdr:cNvSpPr/>
      </xdr:nvSpPr>
      <xdr:spPr>
        <a:xfrm>
          <a:off x="12734925" y="2005352"/>
          <a:ext cx="1357994" cy="228600"/>
        </a:xfrm>
        <a:prstGeom prst="roundRect">
          <a:avLst/>
        </a:prstGeom>
        <a:solidFill>
          <a:srgbClr val="C0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i="0" u="none">
              <a:solidFill>
                <a:schemeClr val="bg1"/>
              </a:solidFill>
            </a:rPr>
            <a:t>Communication</a:t>
          </a:r>
          <a:r>
            <a:rPr lang="en-US" sz="800" b="1" i="0" u="none" baseline="0">
              <a:solidFill>
                <a:schemeClr val="bg1"/>
              </a:solidFill>
            </a:rPr>
            <a:t> Info</a:t>
          </a:r>
          <a:endParaRPr lang="en-US" sz="800" b="1" i="0" u="none">
            <a:solidFill>
              <a:schemeClr val="bg1"/>
            </a:solidFill>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64</xdr:col>
      <xdr:colOff>0</xdr:colOff>
      <xdr:row>4</xdr:row>
      <xdr:rowOff>123825</xdr:rowOff>
    </xdr:from>
    <xdr:to>
      <xdr:col>71</xdr:col>
      <xdr:colOff>47625</xdr:colOff>
      <xdr:row>5</xdr:row>
      <xdr:rowOff>180975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0000000-0008-0000-6400-000004000000}"/>
            </a:ext>
          </a:extLst>
        </xdr:cNvPr>
        <xdr:cNvSpPr/>
      </xdr:nvSpPr>
      <xdr:spPr>
        <a:xfrm>
          <a:off x="9315450" y="876300"/>
          <a:ext cx="933450" cy="257175"/>
        </a:xfrm>
        <a:prstGeom prst="roundRect">
          <a:avLst/>
        </a:prstGeom>
        <a:solidFill>
          <a:schemeClr val="tx1"/>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Back</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356235</xdr:colOff>
      <xdr:row>5</xdr:row>
      <xdr:rowOff>148590</xdr:rowOff>
    </xdr:from>
    <xdr:to>
      <xdr:col>7</xdr:col>
      <xdr:colOff>1111</xdr:colOff>
      <xdr:row>5</xdr:row>
      <xdr:rowOff>148590</xdr:rowOff>
    </xdr:to>
    <xdr:cxnSp macro="">
      <xdr:nvCxnSpPr>
        <xdr:cNvPr id="2" name="Straight Arrow Connector 1">
          <a:extLst>
            <a:ext uri="{FF2B5EF4-FFF2-40B4-BE49-F238E27FC236}">
              <a16:creationId xmlns:a16="http://schemas.microsoft.com/office/drawing/2014/main" id="{00000000-0008-0000-6500-000002000000}"/>
            </a:ext>
          </a:extLst>
        </xdr:cNvPr>
        <xdr:cNvCxnSpPr/>
      </xdr:nvCxnSpPr>
      <xdr:spPr>
        <a:xfrm>
          <a:off x="4274820" y="1649730"/>
          <a:ext cx="54864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232410</xdr:colOff>
      <xdr:row>3</xdr:row>
      <xdr:rowOff>257175</xdr:rowOff>
    </xdr:from>
    <xdr:to>
      <xdr:col>22</xdr:col>
      <xdr:colOff>537210</xdr:colOff>
      <xdr:row>3</xdr:row>
      <xdr:rowOff>529590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6500-000005000000}"/>
            </a:ext>
          </a:extLst>
        </xdr:cNvPr>
        <xdr:cNvSpPr/>
      </xdr:nvSpPr>
      <xdr:spPr>
        <a:xfrm>
          <a:off x="12752070" y="836295"/>
          <a:ext cx="914400" cy="272415"/>
        </a:xfrm>
        <a:prstGeom prst="roundRect">
          <a:avLst/>
        </a:prstGeom>
        <a:solidFill>
          <a:schemeClr val="tx1"/>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Back</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ward\Desktop\PROJECT%20FOLDER\FORM%20UPDATE%202024\2024%20UPDATE%20Presurvey%20Master%20Workbook%20vs1.xlsx" TargetMode="External"/><Relationship Id="rId1" Type="http://schemas.openxmlformats.org/officeDocument/2006/relationships/externalLinkPath" Target="/Users/vward/Desktop/PROJECT%20FOLDER/FORM%20UPDATE%202024/2024%20UPDATE%20Presurvey%20Master%20Workbook%20vs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0"/>
      <sheetName val="COVER"/>
      <sheetName val="Personnel Deduction Cal"/>
      <sheetName val="Control Sheet"/>
      <sheetName val="Instructions"/>
      <sheetName val="Task Sheet"/>
      <sheetName val="Documents to Review"/>
      <sheetName val="Department Information"/>
      <sheetName val="County Contact"/>
      <sheetName val="City or Town Contact"/>
      <sheetName val="Communications Info"/>
      <sheetName val="Fire Station Info 1-5"/>
      <sheetName val="Governmental Information"/>
      <sheetName val="Demographics and Alarms"/>
      <sheetName val="Apparatus Response Zone "/>
      <sheetName val="Apparatus Response Zone  (2)"/>
      <sheetName val="Apparatus Response Zone  (3)"/>
      <sheetName val="Personnel and On Duty Staffing"/>
      <sheetName val="Personnel and On Duty Staff Ex"/>
      <sheetName val="Structure Fire Respones"/>
      <sheetName val="Structure Fire Respones EXAMPLE"/>
      <sheetName val="Automatic Response EXAMPLE"/>
      <sheetName val="Automatic Response"/>
      <sheetName val="Automatic Response (2)"/>
      <sheetName val="Auto Aid Worksheet"/>
      <sheetName val="Outside Aid IP"/>
      <sheetName val="Water System 1"/>
      <sheetName val="Water System 2"/>
      <sheetName val="Water System 3"/>
      <sheetName val="Water System 4"/>
      <sheetName val="Water System 5"/>
      <sheetName val="Apparatus Sheet "/>
      <sheetName val="Apparatus Sheet  (2)"/>
      <sheetName val="Apparatus Sheet  (3)"/>
      <sheetName val="Apparatus Sheet  (4)"/>
      <sheetName val="Apparatus Sheet  (5)"/>
      <sheetName val="Apparatus Sheet  (6)"/>
      <sheetName val="Apparatus Sheet  (7)"/>
      <sheetName val="Apparatus Sheet  (8)"/>
      <sheetName val="Apparatus Sheet  (9)"/>
      <sheetName val="Apparatus Sheet  (10)"/>
      <sheetName val="Apparatus Sheet  (11)"/>
      <sheetName val="Apparatus Sheet  (12)"/>
      <sheetName val="Apparatus Sheet  (13)"/>
      <sheetName val="Apparatus Sheet  (14)"/>
      <sheetName val="Apparatus Sheet  (15)"/>
      <sheetName val="Apparatus Sheet  (16)"/>
      <sheetName val="Apparatus Sheet  (17)"/>
      <sheetName val="Apparatus Sheet  (18)"/>
      <sheetName val="Apparatus Sheet  (19)"/>
      <sheetName val="Apparatus Sheet  (20)"/>
      <sheetName val="AA Calcultor 1 (10)"/>
      <sheetName val="AA Calcultor 1"/>
      <sheetName val="Auto Aid Worksheet (2)"/>
      <sheetName val="AA Calcultor 1 (2)"/>
      <sheetName val="Auto Aid Worksheet (3)"/>
      <sheetName val="AA Calcultor 1 (3)"/>
      <sheetName val="Auto Aid Worksheet (4)"/>
      <sheetName val="AA Calcultor 1 (4)"/>
      <sheetName val="Auto Aid Worksheet (5)"/>
      <sheetName val="AA Calcultor 1 (5)"/>
      <sheetName val="Auto Aid Worksheet (6)"/>
      <sheetName val="AA Calcultor 1 (6)"/>
      <sheetName val="Auto Aid Worksheet (7)"/>
      <sheetName val="AA Calcultor 1 (7)"/>
      <sheetName val="Auto Aid Worksheet (8)"/>
      <sheetName val="AA Calcultor 1 (8)"/>
      <sheetName val="Auto Aid Worksheet (9)"/>
      <sheetName val="AA Calcultor 1 (9)"/>
      <sheetName val="Auto Aid Worksheet (10)"/>
      <sheetName val="Auto Aid Worksheet (11)"/>
      <sheetName val="AA Calcultor 1 (11)"/>
      <sheetName val="Auto Aid Worksheet (12)"/>
      <sheetName val="AA Calcultor 1 (12)"/>
      <sheetName val="Instructions (2)"/>
      <sheetName val="Training Questions"/>
      <sheetName val="Training Worksheet 1-40 FF"/>
      <sheetName val="Training Worksheet 1-90 FF "/>
      <sheetName val="Training Worksheet 1-145 FF "/>
      <sheetName val="Training Worksheet 1-250 FF"/>
      <sheetName val="Community Risk Worksheets"/>
      <sheetName val="Training Calculator"/>
      <sheetName val="Instructions (3)"/>
      <sheetName val="Worksheet 1-50 Incidents  "/>
      <sheetName val="Worksheet 1-100 Incidents   "/>
      <sheetName val="Worksheet 1-150 Incidents "/>
      <sheetName val="Worksheet 1-200 Incidents"/>
      <sheetName val="Equipment List"/>
      <sheetName val="Static Water Point"/>
      <sheetName val="Alternate Water Supply"/>
      <sheetName val="Alternate Water Appartus List"/>
      <sheetName val="Extended Hose Lay Form"/>
      <sheetName val="Extended Hose Lay Form (2)"/>
      <sheetName val="Extended Hose Lay Form (3)"/>
      <sheetName val="Extended Hose Lay Form (4)"/>
      <sheetName val="Extended Hose Lay Form (5)"/>
      <sheetName val="Sheet2"/>
      <sheetName val="2024 UPDATE Presurvey Master Wo"/>
    </sheetNames>
    <definedNames>
      <definedName name="Print_CCR_Workshee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DA04D0-45C9-46BF-A3A6-4B8AB5032937}" name="Table13" displayName="Table13" ref="B9:P310" totalsRowShown="0" headerRowDxfId="131" dataDxfId="129" headerRowBorderDxfId="130" tableBorderDxfId="128">
  <autoFilter ref="B9:P310" xr:uid="{B41E957A-F5EE-41E6-BC68-2E8CBD28330C}"/>
  <tableColumns count="15">
    <tableColumn id="1" xr3:uid="{4B745B31-A7EA-4B0A-AD4F-9BDB78982541}" name="Calls" dataDxfId="127">
      <calculatedColumnFormula>B9+1</calculatedColumnFormula>
    </tableColumn>
    <tableColumn id="2" xr3:uid="{8A0973EE-31F5-4876-AA53-CD111BA0A7EE}" name="Alarm Date" dataDxfId="126"/>
    <tableColumn id="3" xr3:uid="{18AB744D-CCA9-4D4E-A9C8-D964292EA1E9}" name="Incident Number" dataDxfId="125"/>
    <tableColumn id="4" xr3:uid="{A64DA082-BCDC-4A94-9DE0-E6C4499687E5}" name=" Dispatch Time" dataDxfId="124"/>
    <tableColumn id="5" xr3:uid="{1BDFEEB7-71EC-415C-85D8-9433CF65A7A1}" name="1st Engine Arrival Time" dataDxfId="123"/>
    <tableColumn id="6" xr3:uid="{4C1B258C-143E-4586-950E-B6074B3A5206}" name="1st Engine On Scene Time" dataDxfId="122">
      <calculatedColumnFormula>Table13[[#This Row],[1st Engine Arrival Time]]-Table13[[#This Row],[ Dispatch Time]]</calculatedColumnFormula>
    </tableColumn>
    <tableColumn id="7" xr3:uid="{0F8DABAF-25AF-42D3-80B8-2966C298E204}" name="Under 320 Seconds" dataDxfId="121">
      <calculatedColumnFormula>IF(ISBLANK(E10),"",IF(G10&lt;$Q$10,"Yes","No"))</calculatedColumnFormula>
    </tableColumn>
    <tableColumn id="8" xr3:uid="{D857BB75-6076-440F-AAB1-8C9C7F6D7325}" name="2nd Engine Arrival Time" dataDxfId="120"/>
    <tableColumn id="9" xr3:uid="{6648AC71-8E7C-4BBE-B607-98D3C0C424E2}" name="2nd Engine On Scene Time" dataDxfId="119">
      <calculatedColumnFormula>I10-E10</calculatedColumnFormula>
    </tableColumn>
    <tableColumn id="10" xr3:uid="{F7539636-BED1-4959-A3DC-EBCB35632E73}" name="Under 560 Seconds" dataDxfId="118">
      <calculatedColumnFormula>IF(ISBLANK(E10),"",IF(J10&lt;$R$10,"Yes","No"))</calculatedColumnFormula>
    </tableColumn>
    <tableColumn id="11" xr3:uid="{946D6218-B6D8-4E2F-ADBE-9E67B944AB99}" name="Ladder/Service  Arrival Time" dataDxfId="117"/>
    <tableColumn id="12" xr3:uid="{9FB31FCB-34FE-4103-83B6-010C8856DEE1}" name="Ladder Service On Scene Time" dataDxfId="116">
      <calculatedColumnFormula>Table13[[#This Row],[Ladder/Service  Arrival Time]]-Table13[[#This Row],[ Dispatch Time]]</calculatedColumnFormula>
    </tableColumn>
    <tableColumn id="13" xr3:uid="{83C0CF54-0ACF-4C48-8EE1-9CB64383B27B}" name="Under 560 Seconds2" dataDxfId="115">
      <calculatedColumnFormula>IF(ISBLANK(E10),"",IF(M10&lt;$R$10,"Yes","No"))</calculatedColumnFormula>
    </tableColumn>
    <tableColumn id="14" xr3:uid="{6EE21877-9D8F-4FC7-B058-03B40742A423}" name="2nd Eng and Ladder/Service under 560 Seconds" dataDxfId="114">
      <calculatedColumnFormula>IF(ISBLANK(E10),"",IF(AND(K10=$Q$11,N10=$Q$11),"Yes","No"))</calculatedColumnFormula>
    </tableColumn>
    <tableColumn id="20" xr3:uid="{B367D388-4120-4D2C-8F95-3554FE23152E}" name="Notes" dataDxfId="1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91393F2-39A7-4817-8461-44371ADC76B7}" name="Table2" displayName="Table2" ref="Q9:R11" totalsRowShown="0" headerRowDxfId="112">
  <autoFilter ref="Q9:R11" xr:uid="{CAA8A206-286D-41E5-9F64-1876F05A97C9}"/>
  <tableColumns count="2">
    <tableColumn id="1" xr3:uid="{134148B3-832C-4DF9-86BA-0A7B5B8A0A27}" name="Column1"/>
    <tableColumn id="2" xr3:uid="{8B044B0F-5998-41D8-9DA5-C353CD951454}" name="Column2" dataDxfId="1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F4A48AF-F01E-4188-ABD2-0A219AE9EFC1}" name="Table3" displayName="Table3" ref="C9:H50" totalsRowShown="0" headerRowDxfId="110" dataDxfId="108" headerRowBorderDxfId="109" tableBorderDxfId="107">
  <autoFilter ref="C9:H50" xr:uid="{BF4A48AF-F01E-4188-ABD2-0A219AE9EFC1}"/>
  <tableColumns count="6">
    <tableColumn id="1" xr3:uid="{7B9EA7C5-E92A-4B57-BEA1-F2EBB088CE7D}" name="Department Name" dataDxfId="106"/>
    <tableColumn id="9" xr3:uid="{29F53C88-3D58-4971-A43C-18919062B516}" name="Unit Number" dataDxfId="105"/>
    <tableColumn id="2" xr3:uid="{9305A120-1CBE-4848-9079-57D34C69C432}" name="Apparatus Type" dataDxfId="104"/>
    <tableColumn id="14" xr3:uid="{0684AECA-2438-4107-B518-C7A17F633EBC}" name="Pump Capacity" dataDxfId="103"/>
    <tableColumn id="20" xr3:uid="{05DA25A6-56E6-4EE4-B84D-00DA4454212E}" name="Tank Capacity" dataDxfId="102"/>
    <tableColumn id="26" xr3:uid="{6CA69CAE-2E85-4366-91CA-C1F1F8102E24}" name="Staffing Level" dataDxfId="101"/>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00.xml"/><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 Type="http://schemas.openxmlformats.org/officeDocument/2006/relationships/hyperlink" Target="file:///\\DOI.COM\DFSRoot\Divisions\Office%20of%20State%20Fire%20Marshal\FIRE\GRANTS%20&amp;%20GOVERNMENTAL%20SERVICES\2.%20Ratings%20&amp;%20Inspections\EDA%20REQUEST" TargetMode="External"/><Relationship Id="rId21" Type="http://schemas.openxmlformats.org/officeDocument/2006/relationships/ctrlProp" Target="../ctrlProps/ctrlProp14.xml"/><Relationship Id="rId7" Type="http://schemas.openxmlformats.org/officeDocument/2006/relationships/vmlDrawing" Target="../drawings/vmlDrawing2.vml"/><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2" Type="http://schemas.openxmlformats.org/officeDocument/2006/relationships/hyperlink" Target="file:///\\DOI.COM\DFSRoot\Divisions\Office%20of%20State%20Fire%20Marshal\FIRE\GRANTS%20&amp;%20GOVERNMENTAL%20SERVICES\2.%20Ratings%20&amp;%20Inspections\Survey%20Submittal%20Forms" TargetMode="External"/><Relationship Id="rId16" Type="http://schemas.openxmlformats.org/officeDocument/2006/relationships/ctrlProp" Target="../ctrlProps/ctrlProp9.xml"/><Relationship Id="rId20" Type="http://schemas.openxmlformats.org/officeDocument/2006/relationships/ctrlProp" Target="../ctrlProps/ctrlProp13.xml"/><Relationship Id="rId29" Type="http://schemas.openxmlformats.org/officeDocument/2006/relationships/ctrlProp" Target="../ctrlProps/ctrlProp22.xml"/><Relationship Id="rId1" Type="http://schemas.openxmlformats.org/officeDocument/2006/relationships/hyperlink" Target="file:///\\DOI.COM\DFSRoot\Divisions\Office%20of%20State%20Fire%20Marshal\FIRE\GRANTS%20&amp;%20GOVERNMENTAL%20SERVICES\2.%20Ratings%20&amp;%20Inspections\1%20Survey%20Results" TargetMode="External"/><Relationship Id="rId6" Type="http://schemas.openxmlformats.org/officeDocument/2006/relationships/vmlDrawing" Target="../drawings/vmlDrawing1.v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5" Type="http://schemas.openxmlformats.org/officeDocument/2006/relationships/drawing" Target="../drawings/drawing5.xml"/><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 Type="http://schemas.openxmlformats.org/officeDocument/2006/relationships/printerSettings" Target="../printerSettings/printerSettings3.bin"/><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7.xml"/><Relationship Id="rId1" Type="http://schemas.openxmlformats.org/officeDocument/2006/relationships/printerSettings" Target="../printerSettings/printerSettings85.bin"/><Relationship Id="rId4" Type="http://schemas.openxmlformats.org/officeDocument/2006/relationships/table" Target="../tables/table2.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91.xml"/><Relationship Id="rId1" Type="http://schemas.openxmlformats.org/officeDocument/2006/relationships/printerSettings" Target="../printerSettings/printerSettings89.bin"/><Relationship Id="rId4" Type="http://schemas.openxmlformats.org/officeDocument/2006/relationships/table" Target="../tables/table3.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98.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99.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33:H33"/>
  <sheetViews>
    <sheetView topLeftCell="A11" workbookViewId="0">
      <selection activeCell="B33" sqref="B33:H33"/>
    </sheetView>
  </sheetViews>
  <sheetFormatPr defaultRowHeight="15" x14ac:dyDescent="0.25"/>
  <sheetData>
    <row r="33" spans="2:8" x14ac:dyDescent="0.25">
      <c r="B33" s="734"/>
      <c r="C33" s="734"/>
      <c r="D33" s="734"/>
      <c r="E33" s="734"/>
      <c r="F33" s="734"/>
      <c r="G33" s="734"/>
      <c r="H33" s="734"/>
    </row>
  </sheetData>
  <mergeCells count="1">
    <mergeCell ref="B33:H3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1"/>
  </sheetPr>
  <dimension ref="D1:Q22"/>
  <sheetViews>
    <sheetView showGridLines="0" showRowColHeaders="0" zoomScaleNormal="100" workbookViewId="0"/>
  </sheetViews>
  <sheetFormatPr defaultRowHeight="15" x14ac:dyDescent="0.25"/>
  <cols>
    <col min="1" max="1" width="3.28515625" customWidth="1"/>
    <col min="2" max="2" width="27.7109375" customWidth="1"/>
    <col min="3" max="3" width="3.28515625" customWidth="1"/>
    <col min="4" max="4" width="30.85546875" style="7" customWidth="1"/>
    <col min="5" max="10" width="8.85546875" style="7" customWidth="1"/>
  </cols>
  <sheetData>
    <row r="1" spans="4:17" ht="15.75" thickBot="1" x14ac:dyDescent="0.3"/>
    <row r="2" spans="4:17" ht="18" customHeight="1" thickBot="1" x14ac:dyDescent="0.3">
      <c r="D2" s="921" t="s">
        <v>24</v>
      </c>
      <c r="E2" s="922"/>
      <c r="F2" s="922"/>
      <c r="G2" s="922"/>
      <c r="H2" s="922"/>
      <c r="I2" s="922"/>
      <c r="J2" s="923"/>
    </row>
    <row r="3" spans="4:17" ht="18" customHeight="1" x14ac:dyDescent="0.25">
      <c r="D3" s="916" t="s">
        <v>25</v>
      </c>
      <c r="E3" s="917"/>
      <c r="F3" s="917"/>
      <c r="G3" s="917"/>
      <c r="H3" s="917"/>
      <c r="I3" s="917"/>
      <c r="J3" s="918"/>
    </row>
    <row r="4" spans="4:17" ht="18" customHeight="1" x14ac:dyDescent="0.25">
      <c r="D4" s="298" t="s">
        <v>52</v>
      </c>
      <c r="E4" s="913"/>
      <c r="F4" s="914"/>
      <c r="G4" s="914"/>
      <c r="H4" s="914"/>
      <c r="I4" s="915"/>
      <c r="J4" s="299"/>
    </row>
    <row r="5" spans="4:17" ht="18" customHeight="1" x14ac:dyDescent="0.25">
      <c r="D5" s="12" t="s">
        <v>26</v>
      </c>
      <c r="E5" s="851"/>
      <c r="F5" s="866"/>
      <c r="G5" s="866"/>
      <c r="H5" s="866"/>
      <c r="I5" s="852"/>
      <c r="J5" s="16"/>
      <c r="L5" s="845" t="s">
        <v>133</v>
      </c>
      <c r="M5" s="845"/>
      <c r="N5" s="845"/>
      <c r="O5" s="845"/>
      <c r="P5" s="845"/>
      <c r="Q5" s="845"/>
    </row>
    <row r="6" spans="4:17" ht="18" customHeight="1" x14ac:dyDescent="0.25">
      <c r="D6" s="12" t="s">
        <v>27</v>
      </c>
      <c r="E6" s="851"/>
      <c r="F6" s="866"/>
      <c r="G6" s="866"/>
      <c r="H6" s="866"/>
      <c r="I6" s="852"/>
      <c r="J6" s="16"/>
      <c r="L6" s="7"/>
    </row>
    <row r="7" spans="4:17" ht="18" customHeight="1" x14ac:dyDescent="0.25">
      <c r="D7" s="12" t="s">
        <v>9</v>
      </c>
      <c r="E7" s="919"/>
      <c r="F7" s="920"/>
      <c r="G7" s="15" t="s">
        <v>10</v>
      </c>
      <c r="H7" s="38"/>
      <c r="I7" s="15" t="s">
        <v>11</v>
      </c>
      <c r="J7" s="17" t="s">
        <v>12</v>
      </c>
    </row>
    <row r="8" spans="4:17" ht="18" customHeight="1" x14ac:dyDescent="0.25">
      <c r="D8" s="12" t="s">
        <v>28</v>
      </c>
      <c r="E8" s="850"/>
      <c r="F8" s="850"/>
      <c r="G8" s="850"/>
      <c r="H8" s="850"/>
      <c r="I8" s="15"/>
      <c r="J8" s="16"/>
    </row>
    <row r="9" spans="4:17" ht="18" customHeight="1" x14ac:dyDescent="0.25">
      <c r="D9" s="12" t="s">
        <v>23</v>
      </c>
      <c r="E9" s="850"/>
      <c r="F9" s="850"/>
      <c r="G9" s="850"/>
      <c r="H9" s="850"/>
      <c r="I9" s="15"/>
      <c r="J9" s="16"/>
    </row>
    <row r="10" spans="4:17" ht="18" customHeight="1" x14ac:dyDescent="0.25">
      <c r="D10" s="12" t="s">
        <v>13</v>
      </c>
      <c r="E10" s="854"/>
      <c r="F10" s="854"/>
      <c r="G10" s="15"/>
      <c r="H10" s="15"/>
      <c r="I10" s="15"/>
      <c r="J10" s="16"/>
    </row>
    <row r="11" spans="4:17" ht="18" customHeight="1" x14ac:dyDescent="0.25">
      <c r="D11" s="12" t="s">
        <v>14</v>
      </c>
      <c r="E11" s="857"/>
      <c r="F11" s="857"/>
      <c r="G11" s="15"/>
      <c r="H11" s="15"/>
      <c r="I11" s="15"/>
      <c r="J11" s="16"/>
    </row>
    <row r="12" spans="4:17" ht="18" customHeight="1" thickBot="1" x14ac:dyDescent="0.3">
      <c r="D12" s="13" t="s">
        <v>619</v>
      </c>
      <c r="E12" s="855"/>
      <c r="F12" s="855"/>
      <c r="G12" s="855"/>
      <c r="H12" s="855"/>
      <c r="I12" s="18"/>
      <c r="J12" s="19"/>
    </row>
    <row r="13" spans="4:17" ht="18" customHeight="1" x14ac:dyDescent="0.25">
      <c r="D13" s="916" t="s">
        <v>25</v>
      </c>
      <c r="E13" s="917"/>
      <c r="F13" s="917"/>
      <c r="G13" s="917"/>
      <c r="H13" s="917"/>
      <c r="I13" s="917"/>
      <c r="J13" s="918"/>
    </row>
    <row r="14" spans="4:17" ht="18" customHeight="1" x14ac:dyDescent="0.25">
      <c r="D14" s="298" t="s">
        <v>52</v>
      </c>
      <c r="E14" s="913"/>
      <c r="F14" s="914"/>
      <c r="G14" s="914"/>
      <c r="H14" s="914"/>
      <c r="I14" s="915"/>
      <c r="J14" s="299"/>
    </row>
    <row r="15" spans="4:17" ht="18" customHeight="1" x14ac:dyDescent="0.25">
      <c r="D15" s="12" t="s">
        <v>26</v>
      </c>
      <c r="E15" s="851"/>
      <c r="F15" s="866"/>
      <c r="G15" s="866"/>
      <c r="H15" s="866"/>
      <c r="I15" s="852"/>
      <c r="J15" s="16"/>
    </row>
    <row r="16" spans="4:17" ht="18" customHeight="1" x14ac:dyDescent="0.25">
      <c r="D16" s="12" t="s">
        <v>27</v>
      </c>
      <c r="E16" s="851"/>
      <c r="F16" s="866"/>
      <c r="G16" s="866"/>
      <c r="H16" s="866"/>
      <c r="I16" s="852"/>
      <c r="J16" s="16"/>
    </row>
    <row r="17" spans="4:10" ht="18" customHeight="1" x14ac:dyDescent="0.25">
      <c r="D17" s="12" t="s">
        <v>9</v>
      </c>
      <c r="E17" s="919"/>
      <c r="F17" s="920"/>
      <c r="G17" s="15" t="s">
        <v>10</v>
      </c>
      <c r="H17" s="38"/>
      <c r="I17" s="15" t="s">
        <v>11</v>
      </c>
      <c r="J17" s="17" t="s">
        <v>12</v>
      </c>
    </row>
    <row r="18" spans="4:10" ht="18" customHeight="1" x14ac:dyDescent="0.25">
      <c r="D18" s="12" t="s">
        <v>28</v>
      </c>
      <c r="E18" s="850"/>
      <c r="F18" s="850"/>
      <c r="G18" s="850"/>
      <c r="H18" s="850"/>
      <c r="I18" s="15"/>
      <c r="J18" s="16"/>
    </row>
    <row r="19" spans="4:10" ht="18" customHeight="1" x14ac:dyDescent="0.25">
      <c r="D19" s="12" t="s">
        <v>23</v>
      </c>
      <c r="E19" s="850"/>
      <c r="F19" s="850"/>
      <c r="G19" s="850"/>
      <c r="H19" s="850"/>
      <c r="I19" s="15"/>
      <c r="J19" s="16"/>
    </row>
    <row r="20" spans="4:10" ht="18" customHeight="1" x14ac:dyDescent="0.25">
      <c r="D20" s="12" t="s">
        <v>13</v>
      </c>
      <c r="E20" s="854"/>
      <c r="F20" s="854"/>
      <c r="G20" s="15"/>
      <c r="H20" s="15"/>
      <c r="I20" s="15"/>
      <c r="J20" s="16"/>
    </row>
    <row r="21" spans="4:10" ht="18" customHeight="1" x14ac:dyDescent="0.25">
      <c r="D21" s="12" t="s">
        <v>14</v>
      </c>
      <c r="E21" s="857"/>
      <c r="F21" s="857"/>
      <c r="G21" s="15"/>
      <c r="H21" s="15"/>
      <c r="I21" s="15"/>
      <c r="J21" s="16"/>
    </row>
    <row r="22" spans="4:10" ht="18" customHeight="1" thickBot="1" x14ac:dyDescent="0.3">
      <c r="D22" s="13" t="s">
        <v>619</v>
      </c>
      <c r="E22" s="855"/>
      <c r="F22" s="855"/>
      <c r="G22" s="855"/>
      <c r="H22" s="855"/>
      <c r="I22" s="18"/>
      <c r="J22" s="19"/>
    </row>
  </sheetData>
  <sheetProtection algorithmName="SHA-512" hashValue="C4saOJM4TQYAlm1FNKh5q2Kvk/b9EQeM1C8Q8gt9wKGJipXzYZNbZJIJlnPd2EIY87XTIhScZAWDtdUMvDlvrQ==" saltValue="KTQ7caFo95hEJF7S5YHBIg==" spinCount="100000" sheet="1" objects="1" scenarios="1"/>
  <mergeCells count="22">
    <mergeCell ref="D2:J2"/>
    <mergeCell ref="D3:J3"/>
    <mergeCell ref="E5:I5"/>
    <mergeCell ref="E6:I6"/>
    <mergeCell ref="E7:F7"/>
    <mergeCell ref="E22:H22"/>
    <mergeCell ref="E21:F21"/>
    <mergeCell ref="E15:I15"/>
    <mergeCell ref="E17:F17"/>
    <mergeCell ref="E18:H18"/>
    <mergeCell ref="E19:H19"/>
    <mergeCell ref="E20:F20"/>
    <mergeCell ref="E16:I16"/>
    <mergeCell ref="L5:Q5"/>
    <mergeCell ref="E12:H12"/>
    <mergeCell ref="E4:I4"/>
    <mergeCell ref="D13:J13"/>
    <mergeCell ref="E14:I14"/>
    <mergeCell ref="E9:H9"/>
    <mergeCell ref="E10:F10"/>
    <mergeCell ref="E11:F11"/>
    <mergeCell ref="E8:H8"/>
  </mergeCells>
  <printOptions horizontalCentered="1"/>
  <pageMargins left="0.7" right="0.7" top="1" bottom="0.75" header="0.3" footer="0.3"/>
  <pageSetup orientation="portrait" r:id="rId1"/>
  <headerFooter>
    <oddHeader>&amp;C&amp;G</oddHeader>
    <oddFooter>&amp;L&amp;D&amp;R&amp;N</oddFoot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1"/>
  </sheetPr>
  <dimension ref="C1:W31"/>
  <sheetViews>
    <sheetView showGridLines="0" showRowColHeaders="0" topLeftCell="A2" zoomScale="130" zoomScaleNormal="130" workbookViewId="0">
      <selection activeCell="F41" sqref="F41"/>
    </sheetView>
  </sheetViews>
  <sheetFormatPr defaultRowHeight="15" x14ac:dyDescent="0.25"/>
  <cols>
    <col min="1" max="1" width="3" customWidth="1"/>
    <col min="2" max="2" width="18.5703125" customWidth="1"/>
    <col min="3" max="3" width="4.140625" style="53" customWidth="1"/>
    <col min="4" max="4" width="12.140625" style="53" customWidth="1"/>
    <col min="5" max="5" width="12.85546875" style="53" customWidth="1"/>
    <col min="6" max="6" width="9.140625" customWidth="1"/>
    <col min="7" max="8" width="5.5703125" customWidth="1"/>
    <col min="9" max="9" width="8.5703125" customWidth="1"/>
    <col min="10" max="11" width="5.5703125" customWidth="1"/>
    <col min="12" max="12" width="8.5703125" customWidth="1"/>
    <col min="13" max="14" width="5.5703125" customWidth="1"/>
    <col min="15" max="15" width="8.5703125" customWidth="1"/>
    <col min="16" max="17" width="5.5703125" customWidth="1"/>
    <col min="18" max="18" width="8.5703125" customWidth="1"/>
    <col min="19" max="20" width="5.5703125" customWidth="1"/>
    <col min="22" max="23" width="5.5703125" customWidth="1"/>
  </cols>
  <sheetData>
    <row r="1" spans="3:23" ht="15.75" thickBot="1" x14ac:dyDescent="0.3"/>
    <row r="2" spans="3:23" ht="15" customHeight="1" x14ac:dyDescent="0.25">
      <c r="C2" s="1854" t="s">
        <v>104</v>
      </c>
      <c r="D2" s="1172" t="s">
        <v>105</v>
      </c>
      <c r="E2" s="1858" t="s">
        <v>106</v>
      </c>
      <c r="F2" s="1154" t="s">
        <v>114</v>
      </c>
      <c r="G2" s="1155"/>
      <c r="H2" s="1155"/>
      <c r="I2" s="1155"/>
      <c r="J2" s="1155"/>
      <c r="K2" s="1155"/>
      <c r="L2" s="1155"/>
      <c r="M2" s="1155"/>
      <c r="N2" s="1155"/>
      <c r="O2" s="1155"/>
      <c r="P2" s="1155"/>
      <c r="Q2" s="1155"/>
      <c r="R2" s="1155"/>
      <c r="S2" s="1155"/>
      <c r="T2" s="1155"/>
      <c r="U2" s="1155"/>
      <c r="V2" s="1155"/>
      <c r="W2" s="1156"/>
    </row>
    <row r="3" spans="3:23" x14ac:dyDescent="0.25">
      <c r="C3" s="1855"/>
      <c r="D3" s="1173"/>
      <c r="E3" s="1859"/>
      <c r="F3" s="1157"/>
      <c r="G3" s="1158"/>
      <c r="H3" s="1158"/>
      <c r="I3" s="1158"/>
      <c r="J3" s="1158"/>
      <c r="K3" s="1158"/>
      <c r="L3" s="1158"/>
      <c r="M3" s="1158"/>
      <c r="N3" s="1158"/>
      <c r="O3" s="1158"/>
      <c r="P3" s="1158"/>
      <c r="Q3" s="1158"/>
      <c r="R3" s="1158"/>
      <c r="S3" s="1158"/>
      <c r="T3" s="1158"/>
      <c r="U3" s="1158"/>
      <c r="V3" s="1158"/>
      <c r="W3" s="1159"/>
    </row>
    <row r="4" spans="3:23" ht="27.75" customHeight="1" thickBot="1" x14ac:dyDescent="0.3">
      <c r="C4" s="1855"/>
      <c r="D4" s="1173"/>
      <c r="E4" s="1859"/>
      <c r="F4" s="1160"/>
      <c r="G4" s="1161"/>
      <c r="H4" s="1161"/>
      <c r="I4" s="1161"/>
      <c r="J4" s="1161"/>
      <c r="K4" s="1161"/>
      <c r="L4" s="1161"/>
      <c r="M4" s="1161"/>
      <c r="N4" s="1161"/>
      <c r="O4" s="1161"/>
      <c r="P4" s="1161"/>
      <c r="Q4" s="1161"/>
      <c r="R4" s="1161"/>
      <c r="S4" s="1161"/>
      <c r="T4" s="1161"/>
      <c r="U4" s="1161"/>
      <c r="V4" s="1161"/>
      <c r="W4" s="1162"/>
    </row>
    <row r="5" spans="3:23" ht="15.75" customHeight="1" x14ac:dyDescent="0.25">
      <c r="C5" s="1856"/>
      <c r="D5" s="1857"/>
      <c r="E5" s="1860"/>
      <c r="F5" s="1851" t="s">
        <v>115</v>
      </c>
      <c r="G5" s="1850"/>
      <c r="H5" s="1852"/>
      <c r="I5" s="1851" t="s">
        <v>115</v>
      </c>
      <c r="J5" s="1850"/>
      <c r="K5" s="1852"/>
      <c r="L5" s="1851" t="s">
        <v>115</v>
      </c>
      <c r="M5" s="1850"/>
      <c r="N5" s="1852"/>
      <c r="O5" s="1851" t="s">
        <v>115</v>
      </c>
      <c r="P5" s="1850"/>
      <c r="Q5" s="1852"/>
      <c r="R5" s="1850" t="s">
        <v>115</v>
      </c>
      <c r="S5" s="1850"/>
      <c r="T5" s="1850"/>
      <c r="U5" s="1851" t="s">
        <v>115</v>
      </c>
      <c r="V5" s="1850"/>
      <c r="W5" s="1852"/>
    </row>
    <row r="6" spans="3:23" ht="15.75" thickBot="1" x14ac:dyDescent="0.3">
      <c r="C6" s="70"/>
      <c r="D6" s="71"/>
      <c r="E6" s="72"/>
      <c r="F6" s="1847" t="s">
        <v>163</v>
      </c>
      <c r="G6" s="1848"/>
      <c r="H6" s="1849"/>
      <c r="I6" s="1847" t="s">
        <v>164</v>
      </c>
      <c r="J6" s="1848"/>
      <c r="K6" s="1849"/>
      <c r="L6" s="1847" t="s">
        <v>165</v>
      </c>
      <c r="M6" s="1848"/>
      <c r="N6" s="1849"/>
      <c r="O6" s="1847" t="s">
        <v>166</v>
      </c>
      <c r="P6" s="1848"/>
      <c r="Q6" s="1849"/>
      <c r="R6" s="1853" t="s">
        <v>167</v>
      </c>
      <c r="S6" s="1853"/>
      <c r="T6" s="1853"/>
      <c r="U6" s="1847" t="s">
        <v>168</v>
      </c>
      <c r="V6" s="1848"/>
      <c r="W6" s="1849"/>
    </row>
    <row r="7" spans="3:23" ht="34.5" customHeight="1" x14ac:dyDescent="0.25">
      <c r="C7" s="70"/>
      <c r="D7" s="71"/>
      <c r="E7" s="72"/>
      <c r="F7" s="73" t="s">
        <v>116</v>
      </c>
      <c r="G7" s="74" t="s">
        <v>117</v>
      </c>
      <c r="H7" s="75" t="s">
        <v>118</v>
      </c>
      <c r="I7" s="73" t="s">
        <v>116</v>
      </c>
      <c r="J7" s="74" t="s">
        <v>117</v>
      </c>
      <c r="K7" s="75" t="s">
        <v>118</v>
      </c>
      <c r="L7" s="76" t="s">
        <v>116</v>
      </c>
      <c r="M7" s="74" t="s">
        <v>117</v>
      </c>
      <c r="N7" s="77" t="s">
        <v>118</v>
      </c>
      <c r="O7" s="73" t="s">
        <v>116</v>
      </c>
      <c r="P7" s="74" t="s">
        <v>117</v>
      </c>
      <c r="Q7" s="75" t="s">
        <v>118</v>
      </c>
      <c r="R7" s="76" t="s">
        <v>116</v>
      </c>
      <c r="S7" s="74" t="s">
        <v>117</v>
      </c>
      <c r="T7" s="77" t="s">
        <v>118</v>
      </c>
      <c r="U7" s="73" t="s">
        <v>116</v>
      </c>
      <c r="V7" s="74" t="s">
        <v>117</v>
      </c>
      <c r="W7" s="75" t="s">
        <v>118</v>
      </c>
    </row>
    <row r="8" spans="3:23" x14ac:dyDescent="0.25">
      <c r="C8" s="44">
        <v>1</v>
      </c>
      <c r="D8" s="78">
        <v>44907</v>
      </c>
      <c r="E8" s="79" t="s">
        <v>140</v>
      </c>
      <c r="F8" s="80" t="s">
        <v>169</v>
      </c>
      <c r="G8" s="36">
        <v>4</v>
      </c>
      <c r="H8" s="17"/>
      <c r="I8" s="80"/>
      <c r="J8" s="36"/>
      <c r="K8" s="17"/>
      <c r="L8" s="40"/>
      <c r="M8" s="36"/>
      <c r="N8" s="17"/>
      <c r="O8" s="80" t="s">
        <v>171</v>
      </c>
      <c r="P8" s="36"/>
      <c r="Q8" s="17">
        <v>3</v>
      </c>
      <c r="R8" s="40"/>
      <c r="S8" s="36"/>
      <c r="T8" s="17"/>
      <c r="U8" s="80" t="s">
        <v>172</v>
      </c>
      <c r="V8" s="36">
        <v>2</v>
      </c>
      <c r="W8" s="17"/>
    </row>
    <row r="9" spans="3:23" x14ac:dyDescent="0.25">
      <c r="C9" s="44">
        <v>2</v>
      </c>
      <c r="D9" s="78">
        <v>44908</v>
      </c>
      <c r="E9" s="79" t="s">
        <v>141</v>
      </c>
      <c r="F9" s="80"/>
      <c r="G9" s="36"/>
      <c r="H9" s="17"/>
      <c r="I9" s="80" t="s">
        <v>170</v>
      </c>
      <c r="J9" s="36">
        <v>3</v>
      </c>
      <c r="K9" s="17">
        <v>2</v>
      </c>
      <c r="L9" s="40" t="s">
        <v>173</v>
      </c>
      <c r="M9" s="36">
        <v>2</v>
      </c>
      <c r="N9" s="17"/>
      <c r="O9" s="80"/>
      <c r="P9" s="36"/>
      <c r="Q9" s="17"/>
      <c r="R9" s="40" t="s">
        <v>174</v>
      </c>
      <c r="S9" s="36">
        <v>2</v>
      </c>
      <c r="T9" s="17">
        <v>2</v>
      </c>
      <c r="U9" s="80"/>
      <c r="V9" s="36"/>
      <c r="W9" s="17"/>
    </row>
    <row r="10" spans="3:23" x14ac:dyDescent="0.25">
      <c r="C10" s="44">
        <v>3</v>
      </c>
      <c r="D10" s="78">
        <v>44909</v>
      </c>
      <c r="E10" s="79" t="s">
        <v>142</v>
      </c>
      <c r="F10" s="80" t="s">
        <v>169</v>
      </c>
      <c r="G10" s="36">
        <v>5</v>
      </c>
      <c r="H10" s="17"/>
      <c r="I10" s="80"/>
      <c r="J10" s="36"/>
      <c r="K10" s="17"/>
      <c r="L10" s="40"/>
      <c r="M10" s="36"/>
      <c r="N10" s="17"/>
      <c r="O10" s="80" t="s">
        <v>171</v>
      </c>
      <c r="P10" s="36"/>
      <c r="Q10" s="17">
        <v>3</v>
      </c>
      <c r="R10" s="40"/>
      <c r="S10" s="36"/>
      <c r="T10" s="17"/>
      <c r="U10" s="80"/>
      <c r="V10" s="36"/>
      <c r="W10" s="17"/>
    </row>
    <row r="11" spans="3:23" x14ac:dyDescent="0.25">
      <c r="C11" s="44">
        <v>4</v>
      </c>
      <c r="D11" s="78">
        <v>44910</v>
      </c>
      <c r="E11" s="79" t="s">
        <v>143</v>
      </c>
      <c r="F11" s="80"/>
      <c r="G11" s="36"/>
      <c r="H11" s="17"/>
      <c r="I11" s="80" t="s">
        <v>170</v>
      </c>
      <c r="J11" s="36">
        <v>1</v>
      </c>
      <c r="K11" s="17">
        <v>2</v>
      </c>
      <c r="L11" s="40" t="s">
        <v>173</v>
      </c>
      <c r="M11" s="36">
        <v>4</v>
      </c>
      <c r="N11" s="17">
        <v>1</v>
      </c>
      <c r="O11" s="80"/>
      <c r="P11" s="36"/>
      <c r="Q11" s="17"/>
      <c r="R11" s="40" t="s">
        <v>174</v>
      </c>
      <c r="S11" s="36">
        <v>2</v>
      </c>
      <c r="T11" s="17">
        <v>1</v>
      </c>
      <c r="U11" s="80"/>
      <c r="V11" s="36"/>
      <c r="W11" s="17"/>
    </row>
    <row r="12" spans="3:23" x14ac:dyDescent="0.25">
      <c r="C12" s="44">
        <v>5</v>
      </c>
      <c r="D12" s="78">
        <v>44911</v>
      </c>
      <c r="E12" s="79" t="s">
        <v>144</v>
      </c>
      <c r="F12" s="80"/>
      <c r="G12" s="36"/>
      <c r="H12" s="17"/>
      <c r="I12" s="80" t="s">
        <v>170</v>
      </c>
      <c r="J12" s="36">
        <v>0</v>
      </c>
      <c r="K12" s="17">
        <v>2</v>
      </c>
      <c r="L12" s="40" t="s">
        <v>173</v>
      </c>
      <c r="M12" s="36">
        <v>4</v>
      </c>
      <c r="N12" s="17"/>
      <c r="O12" s="80"/>
      <c r="P12" s="36"/>
      <c r="Q12" s="17"/>
      <c r="R12" s="40" t="s">
        <v>174</v>
      </c>
      <c r="S12" s="36">
        <v>3</v>
      </c>
      <c r="T12" s="17">
        <v>0</v>
      </c>
      <c r="U12" s="80"/>
      <c r="V12" s="36"/>
      <c r="W12" s="17"/>
    </row>
    <row r="13" spans="3:23" x14ac:dyDescent="0.25">
      <c r="C13" s="44">
        <v>6</v>
      </c>
      <c r="D13" s="78">
        <v>44912</v>
      </c>
      <c r="E13" s="79" t="s">
        <v>145</v>
      </c>
      <c r="F13" s="80" t="s">
        <v>169</v>
      </c>
      <c r="G13" s="36">
        <v>6</v>
      </c>
      <c r="H13" s="17"/>
      <c r="I13" s="80"/>
      <c r="J13" s="36"/>
      <c r="K13" s="17"/>
      <c r="L13" s="40"/>
      <c r="M13" s="36"/>
      <c r="N13" s="17"/>
      <c r="O13" s="80" t="s">
        <v>171</v>
      </c>
      <c r="P13" s="36"/>
      <c r="Q13" s="17">
        <v>3</v>
      </c>
      <c r="R13" s="40"/>
      <c r="S13" s="36"/>
      <c r="T13" s="17"/>
      <c r="U13" s="80" t="s">
        <v>172</v>
      </c>
      <c r="V13" s="36">
        <v>2</v>
      </c>
      <c r="W13" s="17"/>
    </row>
    <row r="14" spans="3:23" x14ac:dyDescent="0.25">
      <c r="C14" s="44">
        <v>7</v>
      </c>
      <c r="D14" s="78">
        <v>44913</v>
      </c>
      <c r="E14" s="79" t="s">
        <v>146</v>
      </c>
      <c r="F14" s="80" t="s">
        <v>169</v>
      </c>
      <c r="G14" s="36">
        <v>4</v>
      </c>
      <c r="H14" s="17"/>
      <c r="I14" s="80"/>
      <c r="J14" s="36"/>
      <c r="K14" s="17"/>
      <c r="L14" s="40"/>
      <c r="M14" s="36"/>
      <c r="N14" s="17"/>
      <c r="O14" s="80" t="s">
        <v>171</v>
      </c>
      <c r="P14" s="36"/>
      <c r="Q14" s="17">
        <v>3</v>
      </c>
      <c r="R14" s="40"/>
      <c r="S14" s="36"/>
      <c r="T14" s="17"/>
      <c r="U14" s="80"/>
      <c r="V14" s="36"/>
      <c r="W14" s="17"/>
    </row>
    <row r="15" spans="3:23" x14ac:dyDescent="0.25">
      <c r="C15" s="44">
        <v>8</v>
      </c>
      <c r="D15" s="78">
        <v>44914</v>
      </c>
      <c r="E15" s="79" t="s">
        <v>147</v>
      </c>
      <c r="F15" s="80" t="s">
        <v>169</v>
      </c>
      <c r="G15" s="36">
        <v>4</v>
      </c>
      <c r="H15" s="17"/>
      <c r="I15" s="80"/>
      <c r="J15" s="36"/>
      <c r="K15" s="17"/>
      <c r="L15" s="40"/>
      <c r="M15" s="36"/>
      <c r="N15" s="17"/>
      <c r="O15" s="80" t="s">
        <v>171</v>
      </c>
      <c r="P15" s="36"/>
      <c r="Q15" s="17">
        <v>3</v>
      </c>
      <c r="R15" s="40"/>
      <c r="S15" s="36"/>
      <c r="T15" s="17"/>
      <c r="U15" s="80" t="s">
        <v>172</v>
      </c>
      <c r="V15" s="36">
        <v>2</v>
      </c>
      <c r="W15" s="17"/>
    </row>
    <row r="16" spans="3:23" x14ac:dyDescent="0.25">
      <c r="C16" s="44">
        <v>9</v>
      </c>
      <c r="D16" s="78">
        <v>44915</v>
      </c>
      <c r="E16" s="79" t="s">
        <v>148</v>
      </c>
      <c r="F16" s="80"/>
      <c r="G16" s="36"/>
      <c r="H16" s="17"/>
      <c r="I16" s="80" t="s">
        <v>170</v>
      </c>
      <c r="J16" s="36">
        <v>3</v>
      </c>
      <c r="K16" s="17">
        <v>2</v>
      </c>
      <c r="L16" s="40" t="s">
        <v>173</v>
      </c>
      <c r="M16" s="36">
        <v>6</v>
      </c>
      <c r="N16" s="17"/>
      <c r="O16" s="80"/>
      <c r="P16" s="36"/>
      <c r="Q16" s="17"/>
      <c r="R16" s="40" t="s">
        <v>174</v>
      </c>
      <c r="S16" s="36">
        <v>4</v>
      </c>
      <c r="T16" s="17">
        <v>2</v>
      </c>
      <c r="U16" s="80"/>
      <c r="V16" s="36"/>
      <c r="W16" s="17"/>
    </row>
    <row r="17" spans="3:23" x14ac:dyDescent="0.25">
      <c r="C17" s="44">
        <v>10</v>
      </c>
      <c r="D17" s="78">
        <v>44916</v>
      </c>
      <c r="E17" s="79" t="s">
        <v>149</v>
      </c>
      <c r="F17" s="80"/>
      <c r="G17" s="36"/>
      <c r="H17" s="17"/>
      <c r="I17" s="80" t="s">
        <v>170</v>
      </c>
      <c r="J17" s="36">
        <v>0</v>
      </c>
      <c r="K17" s="17">
        <v>2</v>
      </c>
      <c r="L17" s="40" t="s">
        <v>173</v>
      </c>
      <c r="M17" s="36">
        <v>5</v>
      </c>
      <c r="N17" s="17"/>
      <c r="O17" s="80"/>
      <c r="P17" s="36"/>
      <c r="Q17" s="17"/>
      <c r="R17" s="40" t="s">
        <v>174</v>
      </c>
      <c r="S17" s="36">
        <v>5</v>
      </c>
      <c r="T17" s="17">
        <v>2</v>
      </c>
      <c r="U17" s="80"/>
      <c r="V17" s="36"/>
      <c r="W17" s="17"/>
    </row>
    <row r="18" spans="3:23" x14ac:dyDescent="0.25">
      <c r="C18" s="44">
        <v>11</v>
      </c>
      <c r="D18" s="78">
        <v>44917</v>
      </c>
      <c r="E18" s="79" t="s">
        <v>150</v>
      </c>
      <c r="F18" s="80"/>
      <c r="G18" s="36"/>
      <c r="H18" s="17"/>
      <c r="I18" s="80" t="s">
        <v>170</v>
      </c>
      <c r="J18" s="36">
        <v>1</v>
      </c>
      <c r="K18" s="17">
        <v>2</v>
      </c>
      <c r="L18" s="40" t="s">
        <v>173</v>
      </c>
      <c r="M18" s="36">
        <v>6</v>
      </c>
      <c r="N18" s="17"/>
      <c r="O18" s="80"/>
      <c r="P18" s="36"/>
      <c r="Q18" s="17"/>
      <c r="R18" s="40" t="s">
        <v>174</v>
      </c>
      <c r="S18" s="36">
        <v>4</v>
      </c>
      <c r="T18" s="17">
        <v>1</v>
      </c>
      <c r="U18" s="80"/>
      <c r="V18" s="36"/>
      <c r="W18" s="17"/>
    </row>
    <row r="19" spans="3:23" x14ac:dyDescent="0.25">
      <c r="C19" s="44">
        <v>12</v>
      </c>
      <c r="D19" s="78">
        <v>44918</v>
      </c>
      <c r="E19" s="79" t="s">
        <v>151</v>
      </c>
      <c r="F19" s="80" t="s">
        <v>169</v>
      </c>
      <c r="G19" s="36">
        <v>3</v>
      </c>
      <c r="H19" s="17"/>
      <c r="I19" s="80"/>
      <c r="J19" s="36"/>
      <c r="K19" s="17"/>
      <c r="L19" s="40"/>
      <c r="M19" s="36"/>
      <c r="N19" s="17"/>
      <c r="O19" s="80" t="s">
        <v>171</v>
      </c>
      <c r="P19" s="36"/>
      <c r="Q19" s="17">
        <v>2</v>
      </c>
      <c r="R19" s="40"/>
      <c r="S19" s="36"/>
      <c r="T19" s="17"/>
      <c r="U19" s="80"/>
      <c r="V19" s="36"/>
      <c r="W19" s="17"/>
    </row>
    <row r="20" spans="3:23" x14ac:dyDescent="0.25">
      <c r="C20" s="44">
        <v>13</v>
      </c>
      <c r="D20" s="78">
        <v>44919</v>
      </c>
      <c r="E20" s="79" t="s">
        <v>152</v>
      </c>
      <c r="F20" s="80" t="s">
        <v>169</v>
      </c>
      <c r="G20" s="36">
        <v>3</v>
      </c>
      <c r="H20" s="17"/>
      <c r="I20" s="80"/>
      <c r="J20" s="36"/>
      <c r="K20" s="17"/>
      <c r="L20" s="40"/>
      <c r="M20" s="36"/>
      <c r="N20" s="17"/>
      <c r="O20" s="80" t="s">
        <v>171</v>
      </c>
      <c r="P20" s="36"/>
      <c r="Q20" s="17">
        <v>3</v>
      </c>
      <c r="R20" s="40"/>
      <c r="S20" s="36"/>
      <c r="T20" s="17"/>
      <c r="U20" s="80" t="s">
        <v>172</v>
      </c>
      <c r="V20" s="36">
        <v>2</v>
      </c>
      <c r="W20" s="17"/>
    </row>
    <row r="21" spans="3:23" x14ac:dyDescent="0.25">
      <c r="C21" s="44">
        <v>14</v>
      </c>
      <c r="D21" s="78">
        <v>44920</v>
      </c>
      <c r="E21" s="79" t="s">
        <v>153</v>
      </c>
      <c r="F21" s="80"/>
      <c r="G21" s="36"/>
      <c r="H21" s="17"/>
      <c r="I21" s="80" t="s">
        <v>170</v>
      </c>
      <c r="J21" s="36">
        <v>1</v>
      </c>
      <c r="K21" s="17">
        <v>2</v>
      </c>
      <c r="L21" s="40" t="s">
        <v>173</v>
      </c>
      <c r="M21" s="36">
        <v>4</v>
      </c>
      <c r="N21" s="17"/>
      <c r="O21" s="80"/>
      <c r="P21" s="36"/>
      <c r="Q21" s="17"/>
      <c r="R21" s="40" t="s">
        <v>174</v>
      </c>
      <c r="S21" s="36">
        <v>1</v>
      </c>
      <c r="T21" s="17">
        <v>0</v>
      </c>
      <c r="U21" s="80"/>
      <c r="V21" s="36"/>
      <c r="W21" s="17"/>
    </row>
    <row r="22" spans="3:23" x14ac:dyDescent="0.25">
      <c r="C22" s="44">
        <v>15</v>
      </c>
      <c r="D22" s="78">
        <v>44921</v>
      </c>
      <c r="E22" s="79" t="s">
        <v>154</v>
      </c>
      <c r="F22" s="80" t="s">
        <v>169</v>
      </c>
      <c r="G22" s="36">
        <v>2</v>
      </c>
      <c r="H22" s="17"/>
      <c r="I22" s="80"/>
      <c r="J22" s="36"/>
      <c r="K22" s="17"/>
      <c r="L22" s="40"/>
      <c r="M22" s="36"/>
      <c r="N22" s="39"/>
      <c r="O22" s="80" t="s">
        <v>171</v>
      </c>
      <c r="P22" s="36"/>
      <c r="Q22" s="17">
        <v>3</v>
      </c>
      <c r="R22" s="40"/>
      <c r="S22" s="36"/>
      <c r="T22" s="39" t="s">
        <v>175</v>
      </c>
      <c r="U22" s="80"/>
      <c r="V22" s="36"/>
      <c r="W22" s="17"/>
    </row>
    <row r="23" spans="3:23" x14ac:dyDescent="0.25">
      <c r="C23" s="44">
        <v>16</v>
      </c>
      <c r="D23" s="78">
        <f>'Structure Fire Respones'!D22</f>
        <v>0</v>
      </c>
      <c r="E23" s="79">
        <f>'Structure Fire Respones'!E22</f>
        <v>0</v>
      </c>
      <c r="F23" s="80"/>
      <c r="G23" s="36"/>
      <c r="H23" s="17"/>
      <c r="I23" s="80"/>
      <c r="J23" s="36"/>
      <c r="K23" s="17"/>
      <c r="L23" s="40"/>
      <c r="M23" s="36"/>
      <c r="N23" s="39"/>
      <c r="O23" s="80"/>
      <c r="P23" s="36"/>
      <c r="Q23" s="17"/>
      <c r="R23" s="40"/>
      <c r="S23" s="36"/>
      <c r="T23" s="39"/>
      <c r="U23" s="80"/>
      <c r="V23" s="36"/>
      <c r="W23" s="17"/>
    </row>
    <row r="24" spans="3:23" x14ac:dyDescent="0.25">
      <c r="C24" s="44">
        <v>17</v>
      </c>
      <c r="D24" s="78">
        <f>'Structure Fire Respones'!D23</f>
        <v>0</v>
      </c>
      <c r="E24" s="79">
        <f>'Structure Fire Respones'!E23</f>
        <v>0</v>
      </c>
      <c r="F24" s="80"/>
      <c r="G24" s="36"/>
      <c r="H24" s="17"/>
      <c r="I24" s="80"/>
      <c r="J24" s="36"/>
      <c r="K24" s="17"/>
      <c r="L24" s="40"/>
      <c r="M24" s="36"/>
      <c r="N24" s="39"/>
      <c r="O24" s="80"/>
      <c r="P24" s="36"/>
      <c r="Q24" s="17"/>
      <c r="R24" s="40"/>
      <c r="S24" s="36"/>
      <c r="T24" s="39"/>
      <c r="U24" s="80"/>
      <c r="V24" s="36"/>
      <c r="W24" s="17"/>
    </row>
    <row r="25" spans="3:23" x14ac:dyDescent="0.25">
      <c r="C25" s="44">
        <v>18</v>
      </c>
      <c r="D25" s="78">
        <f>'Structure Fire Respones'!D24</f>
        <v>0</v>
      </c>
      <c r="E25" s="79">
        <f>'Structure Fire Respones'!E24</f>
        <v>0</v>
      </c>
      <c r="F25" s="80"/>
      <c r="G25" s="36"/>
      <c r="H25" s="17"/>
      <c r="I25" s="80"/>
      <c r="J25" s="36"/>
      <c r="K25" s="17"/>
      <c r="L25" s="40"/>
      <c r="M25" s="36"/>
      <c r="N25" s="39"/>
      <c r="O25" s="80"/>
      <c r="P25" s="36"/>
      <c r="Q25" s="17"/>
      <c r="R25" s="40"/>
      <c r="S25" s="36"/>
      <c r="T25" s="39"/>
      <c r="U25" s="80"/>
      <c r="V25" s="36"/>
      <c r="W25" s="17"/>
    </row>
    <row r="26" spans="3:23" x14ac:dyDescent="0.25">
      <c r="C26" s="44">
        <v>19</v>
      </c>
      <c r="D26" s="78">
        <f>'Structure Fire Respones'!D25</f>
        <v>0</v>
      </c>
      <c r="E26" s="79">
        <f>'Structure Fire Respones'!E25</f>
        <v>0</v>
      </c>
      <c r="F26" s="80"/>
      <c r="G26" s="36"/>
      <c r="H26" s="17"/>
      <c r="I26" s="80"/>
      <c r="J26" s="36"/>
      <c r="K26" s="17"/>
      <c r="L26" s="40"/>
      <c r="M26" s="36"/>
      <c r="N26" s="39"/>
      <c r="O26" s="80"/>
      <c r="P26" s="36"/>
      <c r="Q26" s="17"/>
      <c r="R26" s="40"/>
      <c r="S26" s="36"/>
      <c r="T26" s="39"/>
      <c r="U26" s="80"/>
      <c r="V26" s="36"/>
      <c r="W26" s="17"/>
    </row>
    <row r="27" spans="3:23" ht="15.75" thickBot="1" x14ac:dyDescent="0.3">
      <c r="C27" s="45">
        <v>20</v>
      </c>
      <c r="D27" s="78">
        <f>'Structure Fire Respones'!D26</f>
        <v>0</v>
      </c>
      <c r="E27" s="79">
        <f>'Structure Fire Respones'!E26</f>
        <v>0</v>
      </c>
      <c r="F27" s="81"/>
      <c r="G27" s="37"/>
      <c r="H27" s="63"/>
      <c r="I27" s="81"/>
      <c r="J27" s="37"/>
      <c r="K27" s="63"/>
      <c r="L27" s="41"/>
      <c r="M27" s="36"/>
      <c r="N27" s="39"/>
      <c r="O27" s="82"/>
      <c r="P27" s="36"/>
      <c r="Q27" s="17"/>
      <c r="R27" s="41"/>
      <c r="S27" s="36"/>
      <c r="T27" s="39"/>
      <c r="U27" s="82"/>
      <c r="V27" s="36"/>
      <c r="W27" s="17"/>
    </row>
    <row r="28" spans="3:23" ht="15.75" thickBot="1" x14ac:dyDescent="0.3">
      <c r="C28" s="1205" t="s">
        <v>110</v>
      </c>
      <c r="D28" s="1206"/>
      <c r="E28" s="1207"/>
      <c r="F28" s="83"/>
      <c r="G28" s="84">
        <f>SUM(G8:G27)</f>
        <v>31</v>
      </c>
      <c r="H28" s="84">
        <f t="shared" ref="H28:W28" si="0">SUM(H8:H27)</f>
        <v>0</v>
      </c>
      <c r="I28" s="85"/>
      <c r="J28" s="84">
        <f t="shared" si="0"/>
        <v>9</v>
      </c>
      <c r="K28" s="84">
        <f t="shared" si="0"/>
        <v>14</v>
      </c>
      <c r="L28" s="85"/>
      <c r="M28" s="84">
        <f t="shared" si="0"/>
        <v>31</v>
      </c>
      <c r="N28" s="86">
        <f t="shared" si="0"/>
        <v>1</v>
      </c>
      <c r="O28" s="83"/>
      <c r="P28" s="84">
        <f t="shared" si="0"/>
        <v>0</v>
      </c>
      <c r="Q28" s="87">
        <f t="shared" si="0"/>
        <v>23</v>
      </c>
      <c r="R28" s="88"/>
      <c r="S28" s="84">
        <f t="shared" si="0"/>
        <v>21</v>
      </c>
      <c r="T28" s="86">
        <f t="shared" si="0"/>
        <v>8</v>
      </c>
      <c r="U28" s="89"/>
      <c r="V28" s="84">
        <f t="shared" si="0"/>
        <v>8</v>
      </c>
      <c r="W28" s="87">
        <f t="shared" si="0"/>
        <v>0</v>
      </c>
    </row>
    <row r="29" spans="3:23" ht="15.75" thickBot="1" x14ac:dyDescent="0.3">
      <c r="C29" s="1208" t="s">
        <v>112</v>
      </c>
      <c r="D29" s="1209"/>
      <c r="E29" s="1209"/>
      <c r="F29" s="1210"/>
      <c r="G29" s="90">
        <f>IFERROR(AVERAGE(G8:G27), "  ")</f>
        <v>3.875</v>
      </c>
      <c r="H29" s="91" t="str">
        <f t="shared" ref="H29:W29" si="1">IFERROR(AVERAGE(H8:H27), "  ")</f>
        <v xml:space="preserve">  </v>
      </c>
      <c r="I29" s="92" t="str">
        <f t="shared" si="1"/>
        <v xml:space="preserve">  </v>
      </c>
      <c r="J29" s="91">
        <f t="shared" si="1"/>
        <v>1.2857142857142858</v>
      </c>
      <c r="K29" s="91">
        <f t="shared" si="1"/>
        <v>2</v>
      </c>
      <c r="L29" s="92" t="str">
        <f t="shared" si="1"/>
        <v xml:space="preserve">  </v>
      </c>
      <c r="M29" s="91">
        <f t="shared" si="1"/>
        <v>4.4285714285714288</v>
      </c>
      <c r="N29" s="93">
        <f t="shared" si="1"/>
        <v>1</v>
      </c>
      <c r="O29" s="94" t="str">
        <f t="shared" si="1"/>
        <v xml:space="preserve">  </v>
      </c>
      <c r="P29" s="91" t="str">
        <f t="shared" si="1"/>
        <v xml:space="preserve">  </v>
      </c>
      <c r="Q29" s="95">
        <f t="shared" si="1"/>
        <v>2.875</v>
      </c>
      <c r="R29" s="96" t="str">
        <f t="shared" si="1"/>
        <v xml:space="preserve">  </v>
      </c>
      <c r="S29" s="91">
        <f t="shared" si="1"/>
        <v>3</v>
      </c>
      <c r="T29" s="93">
        <f t="shared" si="1"/>
        <v>1.1428571428571428</v>
      </c>
      <c r="U29" s="97" t="str">
        <f t="shared" si="1"/>
        <v xml:space="preserve">  </v>
      </c>
      <c r="V29" s="91">
        <f t="shared" si="1"/>
        <v>2</v>
      </c>
      <c r="W29" s="95" t="str">
        <f t="shared" si="1"/>
        <v xml:space="preserve">  </v>
      </c>
    </row>
    <row r="31" spans="3:23" ht="23.25" x14ac:dyDescent="0.35">
      <c r="I31" s="485" t="s">
        <v>749</v>
      </c>
    </row>
  </sheetData>
  <sheetProtection algorithmName="SHA-512" hashValue="TZDtQsN0C04eiSxYXTBsThM0GygkVFT2Gs6Q9D6zD0q2DJKHQxItKVJFU06p5xUQDSKVFcpFFa9Iw/4wxoi9gA==" saltValue="TmSt8FVWfVYfhXQshiNONA==" spinCount="100000" sheet="1" objects="1" scenarios="1" selectLockedCells="1" selectUnlockedCells="1"/>
  <mergeCells count="18">
    <mergeCell ref="R5:T5"/>
    <mergeCell ref="U5:W5"/>
    <mergeCell ref="R6:T6"/>
    <mergeCell ref="U6:W6"/>
    <mergeCell ref="C2:C5"/>
    <mergeCell ref="O6:Q6"/>
    <mergeCell ref="D2:D5"/>
    <mergeCell ref="E2:E5"/>
    <mergeCell ref="F2:W4"/>
    <mergeCell ref="F5:H5"/>
    <mergeCell ref="I5:K5"/>
    <mergeCell ref="L5:N5"/>
    <mergeCell ref="O5:Q5"/>
    <mergeCell ref="C28:E28"/>
    <mergeCell ref="C29:F29"/>
    <mergeCell ref="F6:H6"/>
    <mergeCell ref="I6:K6"/>
    <mergeCell ref="L6:N6"/>
  </mergeCells>
  <phoneticPr fontId="4" type="noConversion"/>
  <printOptions horizontalCentered="1"/>
  <pageMargins left="0" right="0" top="0.75" bottom="0.5" header="0.3" footer="0.05"/>
  <pageSetup paperSize="5" orientation="landscape" r:id="rId1"/>
  <headerFooter>
    <oddHeader>&amp;C&amp;G</oddHeader>
  </headerFooter>
  <drawing r:id="rId2"/>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8C74-1604-417C-836F-E931961374EC}">
  <dimension ref="B3:L11"/>
  <sheetViews>
    <sheetView workbookViewId="0">
      <selection activeCell="H11" sqref="H11"/>
    </sheetView>
  </sheetViews>
  <sheetFormatPr defaultRowHeight="15" x14ac:dyDescent="0.25"/>
  <sheetData>
    <row r="3" spans="2:12" x14ac:dyDescent="0.25">
      <c r="B3" t="s">
        <v>647</v>
      </c>
    </row>
    <row r="4" spans="2:12" x14ac:dyDescent="0.25">
      <c r="B4" t="s">
        <v>648</v>
      </c>
      <c r="H4" t="s">
        <v>282</v>
      </c>
      <c r="I4" t="s">
        <v>809</v>
      </c>
      <c r="L4">
        <v>1000</v>
      </c>
    </row>
    <row r="5" spans="2:12" x14ac:dyDescent="0.25">
      <c r="B5" t="s">
        <v>805</v>
      </c>
      <c r="H5" t="s">
        <v>283</v>
      </c>
      <c r="I5" t="s">
        <v>601</v>
      </c>
      <c r="L5">
        <v>1100</v>
      </c>
    </row>
    <row r="6" spans="2:12" x14ac:dyDescent="0.25">
      <c r="B6" t="s">
        <v>649</v>
      </c>
      <c r="H6" t="s">
        <v>280</v>
      </c>
      <c r="I6" t="s">
        <v>810</v>
      </c>
      <c r="L6">
        <v>1200</v>
      </c>
    </row>
    <row r="7" spans="2:12" x14ac:dyDescent="0.25">
      <c r="B7" t="s">
        <v>650</v>
      </c>
      <c r="H7" t="s">
        <v>808</v>
      </c>
      <c r="I7" t="s">
        <v>602</v>
      </c>
      <c r="L7">
        <v>1300</v>
      </c>
    </row>
    <row r="8" spans="2:12" x14ac:dyDescent="0.25">
      <c r="B8" t="s">
        <v>806</v>
      </c>
      <c r="L8">
        <v>1400</v>
      </c>
    </row>
    <row r="9" spans="2:12" x14ac:dyDescent="0.25">
      <c r="B9" t="s">
        <v>651</v>
      </c>
      <c r="L9">
        <v>1500</v>
      </c>
    </row>
    <row r="10" spans="2:12" x14ac:dyDescent="0.25">
      <c r="B10" t="s">
        <v>741</v>
      </c>
    </row>
    <row r="11" spans="2:12" x14ac:dyDescent="0.25">
      <c r="B11" t="s">
        <v>807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C1:AA201"/>
  <sheetViews>
    <sheetView showGridLines="0" showRowColHeaders="0" zoomScaleNormal="100" workbookViewId="0"/>
  </sheetViews>
  <sheetFormatPr defaultRowHeight="15" x14ac:dyDescent="0.25"/>
  <cols>
    <col min="1" max="1" width="3.28515625" customWidth="1"/>
    <col min="2" max="2" width="27.7109375" customWidth="1"/>
    <col min="3" max="3" width="3.28515625" style="55" customWidth="1"/>
    <col min="4" max="4" width="30.85546875" style="7" customWidth="1"/>
    <col min="5" max="5" width="13.5703125" style="7" customWidth="1"/>
    <col min="6" max="6" width="7.7109375" style="7" customWidth="1"/>
    <col min="7" max="7" width="16.140625" style="7" customWidth="1"/>
    <col min="8" max="8" width="9.7109375" style="7" customWidth="1"/>
    <col min="9" max="11" width="8.85546875" style="7" customWidth="1"/>
    <col min="12" max="12" width="7.85546875" style="7" customWidth="1"/>
    <col min="19" max="21" width="0" hidden="1" customWidth="1"/>
    <col min="27" max="27" width="0" hidden="1" customWidth="1"/>
  </cols>
  <sheetData>
    <row r="1" spans="3:27" ht="15" customHeight="1" thickBot="1" x14ac:dyDescent="0.3">
      <c r="C1" s="98"/>
      <c r="D1" s="935" t="s">
        <v>29</v>
      </c>
      <c r="E1" s="936"/>
      <c r="F1" s="936"/>
      <c r="G1" s="936"/>
      <c r="H1" s="936"/>
      <c r="I1" s="936"/>
      <c r="J1" s="936"/>
      <c r="K1" s="936"/>
      <c r="L1" s="937"/>
    </row>
    <row r="2" spans="3:27" ht="15" customHeight="1" x14ac:dyDescent="0.25">
      <c r="C2" s="99"/>
      <c r="D2" s="4" t="s">
        <v>30</v>
      </c>
      <c r="E2" s="24"/>
      <c r="F2" s="5"/>
      <c r="G2" s="5"/>
      <c r="H2" s="5"/>
      <c r="I2" s="5"/>
      <c r="J2" s="5"/>
      <c r="K2" s="5"/>
      <c r="L2" s="20"/>
    </row>
    <row r="3" spans="3:27" ht="15" customHeight="1" x14ac:dyDescent="0.25">
      <c r="C3" s="99"/>
      <c r="D3" s="6" t="s">
        <v>27</v>
      </c>
      <c r="E3" s="850"/>
      <c r="F3" s="850"/>
      <c r="G3" s="850"/>
      <c r="H3" s="14"/>
      <c r="I3" s="14"/>
      <c r="J3" s="14"/>
      <c r="K3" s="14"/>
      <c r="L3" s="21"/>
      <c r="AA3">
        <f>E3</f>
        <v>0</v>
      </c>
    </row>
    <row r="4" spans="3:27" ht="15" customHeight="1" x14ac:dyDescent="0.25">
      <c r="C4" s="99"/>
      <c r="D4" s="6" t="s">
        <v>9</v>
      </c>
      <c r="E4" s="851"/>
      <c r="F4" s="852"/>
      <c r="G4" s="42" t="s">
        <v>10</v>
      </c>
      <c r="H4" s="36"/>
      <c r="I4" s="42" t="s">
        <v>31</v>
      </c>
      <c r="J4" s="36" t="s">
        <v>12</v>
      </c>
      <c r="K4" s="14"/>
      <c r="L4" s="21"/>
      <c r="AA4">
        <f>E11</f>
        <v>0</v>
      </c>
    </row>
    <row r="5" spans="3:27" ht="15" customHeight="1" x14ac:dyDescent="0.25">
      <c r="C5" s="99"/>
      <c r="D5" s="6" t="s">
        <v>32</v>
      </c>
      <c r="E5" s="36"/>
      <c r="F5" s="14" t="s">
        <v>725</v>
      </c>
      <c r="G5" s="42" t="s">
        <v>259</v>
      </c>
      <c r="H5" s="36"/>
      <c r="I5" s="931" t="s">
        <v>33</v>
      </c>
      <c r="J5" s="931"/>
      <c r="K5" s="300"/>
      <c r="L5" s="21"/>
      <c r="AA5">
        <f>E19</f>
        <v>0</v>
      </c>
    </row>
    <row r="6" spans="3:27" ht="15" customHeight="1" x14ac:dyDescent="0.25">
      <c r="C6" s="99"/>
      <c r="D6" s="6" t="s">
        <v>34</v>
      </c>
      <c r="E6" s="38"/>
      <c r="F6" s="42" t="s">
        <v>35</v>
      </c>
      <c r="G6" s="36"/>
      <c r="H6" s="927" t="s">
        <v>36</v>
      </c>
      <c r="I6" s="927"/>
      <c r="J6" s="36"/>
      <c r="K6" s="14"/>
      <c r="L6" s="21"/>
      <c r="M6" s="924" t="s">
        <v>785</v>
      </c>
      <c r="N6" s="925"/>
      <c r="O6" s="925"/>
      <c r="P6" s="925"/>
      <c r="Q6" s="498">
        <f>H8+H16+H24+H32+H40+H48+H56+H64+H72+H80+H88+H96+H104+H112+H120+H128+H136+H144+H152+H160+H176+H184+H192+H200</f>
        <v>0</v>
      </c>
      <c r="AA6">
        <f>E27</f>
        <v>0</v>
      </c>
    </row>
    <row r="7" spans="3:27" ht="15" customHeight="1" x14ac:dyDescent="0.25">
      <c r="C7" s="99"/>
      <c r="D7" s="6" t="s">
        <v>37</v>
      </c>
      <c r="E7" s="932"/>
      <c r="F7" s="932"/>
      <c r="G7" s="14"/>
      <c r="H7" s="933" t="s">
        <v>38</v>
      </c>
      <c r="I7" s="933"/>
      <c r="J7" s="933"/>
      <c r="K7" s="933"/>
      <c r="L7" s="934"/>
      <c r="S7" t="s">
        <v>42</v>
      </c>
      <c r="U7" t="s">
        <v>45</v>
      </c>
      <c r="AA7">
        <f>E35</f>
        <v>0</v>
      </c>
    </row>
    <row r="8" spans="3:27" ht="15" customHeight="1" x14ac:dyDescent="0.25">
      <c r="C8" s="99"/>
      <c r="D8" s="926" t="s">
        <v>815</v>
      </c>
      <c r="E8" s="927"/>
      <c r="F8" s="927"/>
      <c r="G8" s="927"/>
      <c r="H8" s="36"/>
      <c r="I8" s="14"/>
      <c r="J8" s="14"/>
      <c r="K8" s="14"/>
      <c r="L8" s="21"/>
      <c r="P8" s="295" t="s">
        <v>133</v>
      </c>
      <c r="S8" t="s">
        <v>43</v>
      </c>
      <c r="U8" t="s">
        <v>46</v>
      </c>
      <c r="AA8">
        <f>E43</f>
        <v>0</v>
      </c>
    </row>
    <row r="9" spans="3:27" ht="15" customHeight="1" thickBot="1" x14ac:dyDescent="0.35">
      <c r="C9" s="99"/>
      <c r="D9" s="928" t="s">
        <v>39</v>
      </c>
      <c r="E9" s="929"/>
      <c r="F9" s="929"/>
      <c r="G9" s="930"/>
      <c r="H9" s="37"/>
      <c r="I9" s="22"/>
      <c r="J9" s="22"/>
      <c r="K9" s="22"/>
      <c r="L9" s="23"/>
      <c r="M9" s="938"/>
      <c r="N9" s="938"/>
      <c r="O9" s="938"/>
      <c r="P9" s="938"/>
      <c r="S9" t="s">
        <v>44</v>
      </c>
      <c r="U9" t="s">
        <v>47</v>
      </c>
      <c r="AA9">
        <f>E51</f>
        <v>0</v>
      </c>
    </row>
    <row r="10" spans="3:27" ht="15" customHeight="1" x14ac:dyDescent="0.25">
      <c r="C10" s="99"/>
      <c r="D10" s="4" t="s">
        <v>30</v>
      </c>
      <c r="E10" s="24"/>
      <c r="F10" s="5"/>
      <c r="G10" s="5"/>
      <c r="H10" s="5"/>
      <c r="I10" s="5"/>
      <c r="J10" s="5"/>
      <c r="K10" s="5"/>
      <c r="L10" s="20"/>
      <c r="AA10">
        <f>E59</f>
        <v>0</v>
      </c>
    </row>
    <row r="11" spans="3:27" ht="15" customHeight="1" x14ac:dyDescent="0.25">
      <c r="C11" s="99"/>
      <c r="D11" s="6" t="s">
        <v>27</v>
      </c>
      <c r="E11" s="850"/>
      <c r="F11" s="850"/>
      <c r="G11" s="850"/>
      <c r="H11" s="14"/>
      <c r="I11" s="14"/>
      <c r="J11" s="14"/>
      <c r="K11" s="14"/>
      <c r="L11" s="21"/>
      <c r="S11" t="s">
        <v>40</v>
      </c>
      <c r="AA11">
        <f>E67</f>
        <v>0</v>
      </c>
    </row>
    <row r="12" spans="3:27" ht="15" customHeight="1" x14ac:dyDescent="0.25">
      <c r="C12" s="99"/>
      <c r="D12" s="6" t="s">
        <v>9</v>
      </c>
      <c r="E12" s="851"/>
      <c r="F12" s="852"/>
      <c r="G12" s="42" t="s">
        <v>10</v>
      </c>
      <c r="H12" s="36"/>
      <c r="I12" s="42" t="s">
        <v>31</v>
      </c>
      <c r="J12" s="36" t="s">
        <v>12</v>
      </c>
      <c r="K12" s="14"/>
      <c r="L12" s="21"/>
      <c r="S12" t="s">
        <v>41</v>
      </c>
      <c r="AA12">
        <f>E75</f>
        <v>0</v>
      </c>
    </row>
    <row r="13" spans="3:27" ht="15" customHeight="1" x14ac:dyDescent="0.25">
      <c r="C13" s="99"/>
      <c r="D13" s="6" t="s">
        <v>32</v>
      </c>
      <c r="E13" s="36"/>
      <c r="F13" s="14" t="s">
        <v>725</v>
      </c>
      <c r="G13" s="14" t="s">
        <v>259</v>
      </c>
      <c r="H13" s="36"/>
      <c r="I13" s="931" t="s">
        <v>33</v>
      </c>
      <c r="J13" s="931"/>
      <c r="K13" s="300"/>
      <c r="L13" s="21"/>
      <c r="AA13">
        <f>E83</f>
        <v>0</v>
      </c>
    </row>
    <row r="14" spans="3:27" ht="15" customHeight="1" x14ac:dyDescent="0.25">
      <c r="C14" s="99"/>
      <c r="D14" s="6" t="s">
        <v>34</v>
      </c>
      <c r="E14" s="38"/>
      <c r="F14" s="42" t="s">
        <v>35</v>
      </c>
      <c r="G14" s="36"/>
      <c r="H14" s="927" t="s">
        <v>36</v>
      </c>
      <c r="I14" s="927"/>
      <c r="J14" s="36"/>
      <c r="K14" s="14"/>
      <c r="L14" s="21"/>
      <c r="AA14">
        <f>E91</f>
        <v>0</v>
      </c>
    </row>
    <row r="15" spans="3:27" ht="15" customHeight="1" x14ac:dyDescent="0.25">
      <c r="C15" s="99"/>
      <c r="D15" s="6" t="s">
        <v>37</v>
      </c>
      <c r="E15" s="932"/>
      <c r="F15" s="932"/>
      <c r="G15" s="14"/>
      <c r="H15" s="933" t="s">
        <v>38</v>
      </c>
      <c r="I15" s="933"/>
      <c r="J15" s="933"/>
      <c r="K15" s="933"/>
      <c r="L15" s="934"/>
      <c r="AA15">
        <f>E99</f>
        <v>0</v>
      </c>
    </row>
    <row r="16" spans="3:27" ht="15" customHeight="1" x14ac:dyDescent="0.25">
      <c r="C16" s="99"/>
      <c r="D16" s="926" t="s">
        <v>815</v>
      </c>
      <c r="E16" s="939"/>
      <c r="F16" s="939"/>
      <c r="G16" s="940"/>
      <c r="H16" s="36"/>
      <c r="I16" s="14"/>
      <c r="J16" s="14"/>
      <c r="K16" s="14"/>
      <c r="L16" s="21"/>
      <c r="AA16">
        <f>E107</f>
        <v>0</v>
      </c>
    </row>
    <row r="17" spans="3:27" ht="15" customHeight="1" thickBot="1" x14ac:dyDescent="0.3">
      <c r="C17" s="99"/>
      <c r="D17" s="928" t="s">
        <v>39</v>
      </c>
      <c r="E17" s="929"/>
      <c r="F17" s="929"/>
      <c r="G17" s="930"/>
      <c r="H17" s="37"/>
      <c r="I17" s="22"/>
      <c r="J17" s="22"/>
      <c r="K17" s="22"/>
      <c r="L17" s="23"/>
      <c r="AA17">
        <f>E115</f>
        <v>0</v>
      </c>
    </row>
    <row r="18" spans="3:27" ht="15" customHeight="1" x14ac:dyDescent="0.25">
      <c r="C18" s="99"/>
      <c r="D18" s="4" t="s">
        <v>30</v>
      </c>
      <c r="E18" s="24"/>
      <c r="F18" s="5"/>
      <c r="G18" s="5"/>
      <c r="H18" s="5"/>
      <c r="I18" s="5"/>
      <c r="J18" s="5"/>
      <c r="K18" s="5"/>
      <c r="L18" s="20"/>
      <c r="AA18">
        <f>E123</f>
        <v>0</v>
      </c>
    </row>
    <row r="19" spans="3:27" ht="15" customHeight="1" x14ac:dyDescent="0.25">
      <c r="C19" s="99"/>
      <c r="D19" s="6" t="s">
        <v>27</v>
      </c>
      <c r="E19" s="850"/>
      <c r="F19" s="850"/>
      <c r="G19" s="850"/>
      <c r="H19" s="14"/>
      <c r="I19" s="14"/>
      <c r="J19" s="14"/>
      <c r="K19" s="14"/>
      <c r="L19" s="21"/>
      <c r="AA19">
        <f>E131</f>
        <v>0</v>
      </c>
    </row>
    <row r="20" spans="3:27" ht="15" customHeight="1" x14ac:dyDescent="0.25">
      <c r="C20" s="99"/>
      <c r="D20" s="6" t="s">
        <v>9</v>
      </c>
      <c r="E20" s="851"/>
      <c r="F20" s="852"/>
      <c r="G20" s="42" t="s">
        <v>10</v>
      </c>
      <c r="H20" s="36"/>
      <c r="I20" s="42" t="s">
        <v>31</v>
      </c>
      <c r="J20" s="36" t="s">
        <v>12</v>
      </c>
      <c r="K20" s="14"/>
      <c r="L20" s="21"/>
      <c r="AA20">
        <f>E139</f>
        <v>0</v>
      </c>
    </row>
    <row r="21" spans="3:27" ht="15" customHeight="1" x14ac:dyDescent="0.25">
      <c r="D21" s="6" t="s">
        <v>32</v>
      </c>
      <c r="E21" s="36"/>
      <c r="F21" s="14" t="s">
        <v>725</v>
      </c>
      <c r="G21" s="14" t="s">
        <v>259</v>
      </c>
      <c r="H21" s="36"/>
      <c r="I21" s="931" t="s">
        <v>33</v>
      </c>
      <c r="J21" s="931"/>
      <c r="K21" s="300"/>
      <c r="L21" s="21"/>
      <c r="AA21">
        <f>E147</f>
        <v>0</v>
      </c>
    </row>
    <row r="22" spans="3:27" ht="15" customHeight="1" x14ac:dyDescent="0.25">
      <c r="D22" s="6" t="s">
        <v>34</v>
      </c>
      <c r="E22" s="38"/>
      <c r="F22" s="42" t="s">
        <v>35</v>
      </c>
      <c r="G22" s="36"/>
      <c r="H22" s="927" t="s">
        <v>36</v>
      </c>
      <c r="I22" s="927"/>
      <c r="J22" s="36"/>
      <c r="K22" s="14"/>
      <c r="L22" s="21"/>
      <c r="AA22">
        <f>E155</f>
        <v>0</v>
      </c>
    </row>
    <row r="23" spans="3:27" ht="15" customHeight="1" x14ac:dyDescent="0.25">
      <c r="D23" s="6" t="s">
        <v>37</v>
      </c>
      <c r="E23" s="932"/>
      <c r="F23" s="932"/>
      <c r="G23" s="14"/>
      <c r="H23" s="933" t="s">
        <v>38</v>
      </c>
      <c r="I23" s="933"/>
      <c r="J23" s="933"/>
      <c r="K23" s="933"/>
      <c r="L23" s="934"/>
      <c r="AA23">
        <f>E163</f>
        <v>0</v>
      </c>
    </row>
    <row r="24" spans="3:27" ht="15" customHeight="1" x14ac:dyDescent="0.25">
      <c r="D24" s="926" t="s">
        <v>815</v>
      </c>
      <c r="E24" s="927"/>
      <c r="F24" s="927"/>
      <c r="G24" s="927"/>
      <c r="H24" s="36"/>
      <c r="I24" s="14"/>
      <c r="J24" s="14"/>
      <c r="K24" s="14"/>
      <c r="L24" s="21"/>
      <c r="AA24">
        <f>E171</f>
        <v>0</v>
      </c>
    </row>
    <row r="25" spans="3:27" ht="15" customHeight="1" thickBot="1" x14ac:dyDescent="0.3">
      <c r="D25" s="928" t="s">
        <v>39</v>
      </c>
      <c r="E25" s="929"/>
      <c r="F25" s="929"/>
      <c r="G25" s="930"/>
      <c r="H25" s="37"/>
      <c r="I25" s="22"/>
      <c r="J25" s="22"/>
      <c r="K25" s="22"/>
      <c r="L25" s="23"/>
      <c r="AA25">
        <f>E179</f>
        <v>0</v>
      </c>
    </row>
    <row r="26" spans="3:27" ht="15" customHeight="1" x14ac:dyDescent="0.25">
      <c r="D26" s="4" t="s">
        <v>30</v>
      </c>
      <c r="E26" s="24"/>
      <c r="F26" s="5"/>
      <c r="G26" s="5"/>
      <c r="H26" s="5"/>
      <c r="I26" s="5"/>
      <c r="J26" s="5"/>
      <c r="K26" s="5"/>
      <c r="L26" s="20"/>
      <c r="AA26">
        <f>E187</f>
        <v>0</v>
      </c>
    </row>
    <row r="27" spans="3:27" ht="15" customHeight="1" x14ac:dyDescent="0.25">
      <c r="D27" s="6" t="s">
        <v>27</v>
      </c>
      <c r="E27" s="850"/>
      <c r="F27" s="850"/>
      <c r="G27" s="850"/>
      <c r="H27" s="14"/>
      <c r="I27" s="14"/>
      <c r="J27" s="14"/>
      <c r="K27" s="14"/>
      <c r="L27" s="21"/>
      <c r="AA27">
        <f>E195</f>
        <v>0</v>
      </c>
    </row>
    <row r="28" spans="3:27" ht="15" customHeight="1" x14ac:dyDescent="0.25">
      <c r="D28" s="6" t="s">
        <v>9</v>
      </c>
      <c r="E28" s="851"/>
      <c r="F28" s="852"/>
      <c r="G28" s="42" t="s">
        <v>10</v>
      </c>
      <c r="H28" s="36"/>
      <c r="I28" s="42" t="s">
        <v>31</v>
      </c>
      <c r="J28" s="36" t="s">
        <v>12</v>
      </c>
      <c r="K28" s="14"/>
      <c r="L28" s="21"/>
    </row>
    <row r="29" spans="3:27" ht="15" customHeight="1" x14ac:dyDescent="0.25">
      <c r="D29" s="6" t="s">
        <v>32</v>
      </c>
      <c r="E29" s="36"/>
      <c r="F29" s="14" t="s">
        <v>725</v>
      </c>
      <c r="G29" s="14" t="s">
        <v>259</v>
      </c>
      <c r="H29" s="36"/>
      <c r="I29" s="931" t="s">
        <v>33</v>
      </c>
      <c r="J29" s="931"/>
      <c r="K29" s="300"/>
      <c r="L29" s="21"/>
    </row>
    <row r="30" spans="3:27" ht="15" customHeight="1" x14ac:dyDescent="0.25">
      <c r="D30" s="6" t="s">
        <v>34</v>
      </c>
      <c r="E30" s="38"/>
      <c r="F30" s="42" t="s">
        <v>35</v>
      </c>
      <c r="G30" s="36"/>
      <c r="H30" s="927" t="s">
        <v>36</v>
      </c>
      <c r="I30" s="927"/>
      <c r="J30" s="36"/>
      <c r="K30" s="14"/>
      <c r="L30" s="21"/>
    </row>
    <row r="31" spans="3:27" ht="15" customHeight="1" x14ac:dyDescent="0.25">
      <c r="D31" s="6" t="s">
        <v>37</v>
      </c>
      <c r="E31" s="932"/>
      <c r="F31" s="932"/>
      <c r="G31" s="14"/>
      <c r="H31" s="933" t="s">
        <v>38</v>
      </c>
      <c r="I31" s="933"/>
      <c r="J31" s="933"/>
      <c r="K31" s="933"/>
      <c r="L31" s="934"/>
    </row>
    <row r="32" spans="3:27" ht="15" customHeight="1" x14ac:dyDescent="0.25">
      <c r="D32" s="926" t="s">
        <v>815</v>
      </c>
      <c r="E32" s="927"/>
      <c r="F32" s="927"/>
      <c r="G32" s="927"/>
      <c r="H32" s="36"/>
      <c r="I32" s="14"/>
      <c r="J32" s="14"/>
      <c r="K32" s="14"/>
      <c r="L32" s="21"/>
    </row>
    <row r="33" spans="4:12" ht="15" customHeight="1" thickBot="1" x14ac:dyDescent="0.3">
      <c r="D33" s="928" t="s">
        <v>39</v>
      </c>
      <c r="E33" s="929"/>
      <c r="F33" s="929"/>
      <c r="G33" s="930"/>
      <c r="H33" s="37"/>
      <c r="I33" s="22"/>
      <c r="J33" s="22"/>
      <c r="K33" s="22"/>
      <c r="L33" s="23"/>
    </row>
    <row r="34" spans="4:12" ht="15" customHeight="1" x14ac:dyDescent="0.25">
      <c r="D34" s="4" t="s">
        <v>30</v>
      </c>
      <c r="E34" s="24"/>
      <c r="F34" s="5"/>
      <c r="G34" s="5"/>
      <c r="H34" s="5"/>
      <c r="I34" s="5"/>
      <c r="J34" s="5"/>
      <c r="K34" s="5"/>
      <c r="L34" s="20"/>
    </row>
    <row r="35" spans="4:12" ht="15" customHeight="1" x14ac:dyDescent="0.25">
      <c r="D35" s="6" t="s">
        <v>27</v>
      </c>
      <c r="E35" s="850"/>
      <c r="F35" s="850"/>
      <c r="G35" s="850"/>
      <c r="H35" s="14"/>
      <c r="I35" s="14"/>
      <c r="J35" s="14"/>
      <c r="K35" s="14"/>
      <c r="L35" s="21"/>
    </row>
    <row r="36" spans="4:12" ht="15" customHeight="1" x14ac:dyDescent="0.25">
      <c r="D36" s="6" t="s">
        <v>9</v>
      </c>
      <c r="E36" s="851"/>
      <c r="F36" s="852"/>
      <c r="G36" s="42" t="s">
        <v>10</v>
      </c>
      <c r="H36" s="36"/>
      <c r="I36" s="42" t="s">
        <v>31</v>
      </c>
      <c r="J36" s="36" t="s">
        <v>12</v>
      </c>
      <c r="K36" s="14"/>
      <c r="L36" s="21"/>
    </row>
    <row r="37" spans="4:12" ht="15" customHeight="1" x14ac:dyDescent="0.25">
      <c r="D37" s="6" t="s">
        <v>32</v>
      </c>
      <c r="E37" s="36"/>
      <c r="F37" s="14" t="s">
        <v>725</v>
      </c>
      <c r="G37" s="14" t="s">
        <v>259</v>
      </c>
      <c r="H37" s="36"/>
      <c r="I37" s="931" t="s">
        <v>33</v>
      </c>
      <c r="J37" s="931"/>
      <c r="K37" s="300"/>
      <c r="L37" s="21"/>
    </row>
    <row r="38" spans="4:12" ht="15" customHeight="1" x14ac:dyDescent="0.25">
      <c r="D38" s="6" t="s">
        <v>34</v>
      </c>
      <c r="E38" s="38"/>
      <c r="F38" s="42" t="s">
        <v>35</v>
      </c>
      <c r="G38" s="36"/>
      <c r="H38" s="927" t="s">
        <v>36</v>
      </c>
      <c r="I38" s="927"/>
      <c r="J38" s="36"/>
      <c r="K38" s="14"/>
      <c r="L38" s="21"/>
    </row>
    <row r="39" spans="4:12" ht="15" customHeight="1" x14ac:dyDescent="0.25">
      <c r="D39" s="6" t="s">
        <v>37</v>
      </c>
      <c r="E39" s="932"/>
      <c r="F39" s="932"/>
      <c r="G39" s="14"/>
      <c r="H39" s="933" t="s">
        <v>38</v>
      </c>
      <c r="I39" s="933"/>
      <c r="J39" s="933"/>
      <c r="K39" s="933"/>
      <c r="L39" s="934"/>
    </row>
    <row r="40" spans="4:12" ht="15" customHeight="1" x14ac:dyDescent="0.25">
      <c r="D40" s="926" t="s">
        <v>815</v>
      </c>
      <c r="E40" s="927"/>
      <c r="F40" s="927"/>
      <c r="G40" s="927"/>
      <c r="H40" s="36"/>
      <c r="I40" s="14"/>
      <c r="J40" s="14"/>
      <c r="K40" s="14"/>
      <c r="L40" s="21"/>
    </row>
    <row r="41" spans="4:12" ht="15" customHeight="1" thickBot="1" x14ac:dyDescent="0.3">
      <c r="D41" s="928" t="s">
        <v>39</v>
      </c>
      <c r="E41" s="929"/>
      <c r="F41" s="929"/>
      <c r="G41" s="930"/>
      <c r="H41" s="37"/>
      <c r="I41" s="22"/>
      <c r="J41" s="22"/>
      <c r="K41" s="22"/>
      <c r="L41" s="23"/>
    </row>
    <row r="42" spans="4:12" x14ac:dyDescent="0.25">
      <c r="D42" s="4" t="s">
        <v>30</v>
      </c>
      <c r="E42" s="24"/>
      <c r="F42" s="5"/>
      <c r="G42" s="5"/>
      <c r="H42" s="5"/>
      <c r="I42" s="5"/>
      <c r="J42" s="5"/>
      <c r="K42" s="5"/>
      <c r="L42" s="20"/>
    </row>
    <row r="43" spans="4:12" x14ac:dyDescent="0.25">
      <c r="D43" s="6" t="s">
        <v>27</v>
      </c>
      <c r="E43" s="850"/>
      <c r="F43" s="850"/>
      <c r="G43" s="850"/>
      <c r="H43" s="14"/>
      <c r="I43" s="14"/>
      <c r="J43" s="14"/>
      <c r="K43" s="14"/>
      <c r="L43" s="21"/>
    </row>
    <row r="44" spans="4:12" x14ac:dyDescent="0.25">
      <c r="D44" s="6" t="s">
        <v>9</v>
      </c>
      <c r="E44" s="851"/>
      <c r="F44" s="852"/>
      <c r="G44" s="42" t="s">
        <v>10</v>
      </c>
      <c r="H44" s="36"/>
      <c r="I44" s="42" t="s">
        <v>31</v>
      </c>
      <c r="J44" s="36" t="s">
        <v>12</v>
      </c>
      <c r="K44" s="14"/>
      <c r="L44" s="21"/>
    </row>
    <row r="45" spans="4:12" x14ac:dyDescent="0.25">
      <c r="D45" s="6" t="s">
        <v>32</v>
      </c>
      <c r="E45" s="36"/>
      <c r="F45" s="14" t="s">
        <v>725</v>
      </c>
      <c r="G45" s="14" t="s">
        <v>259</v>
      </c>
      <c r="H45" s="36"/>
      <c r="I45" s="931" t="s">
        <v>33</v>
      </c>
      <c r="J45" s="931"/>
      <c r="K45" s="300"/>
      <c r="L45" s="21"/>
    </row>
    <row r="46" spans="4:12" x14ac:dyDescent="0.25">
      <c r="D46" s="6" t="s">
        <v>34</v>
      </c>
      <c r="E46" s="38"/>
      <c r="F46" s="42" t="s">
        <v>35</v>
      </c>
      <c r="G46" s="36"/>
      <c r="H46" s="927" t="s">
        <v>36</v>
      </c>
      <c r="I46" s="927"/>
      <c r="J46" s="36"/>
      <c r="K46" s="14"/>
      <c r="L46" s="21"/>
    </row>
    <row r="47" spans="4:12" x14ac:dyDescent="0.25">
      <c r="D47" s="6" t="s">
        <v>37</v>
      </c>
      <c r="E47" s="932"/>
      <c r="F47" s="932"/>
      <c r="G47" s="14"/>
      <c r="H47" s="933" t="s">
        <v>38</v>
      </c>
      <c r="I47" s="933"/>
      <c r="J47" s="933"/>
      <c r="K47" s="933"/>
      <c r="L47" s="934"/>
    </row>
    <row r="48" spans="4:12" x14ac:dyDescent="0.25">
      <c r="D48" s="926" t="s">
        <v>815</v>
      </c>
      <c r="E48" s="927"/>
      <c r="F48" s="927"/>
      <c r="G48" s="927"/>
      <c r="H48" s="36"/>
      <c r="I48" s="14"/>
      <c r="J48" s="14"/>
      <c r="K48" s="14"/>
      <c r="L48" s="21"/>
    </row>
    <row r="49" spans="4:12" ht="15.75" thickBot="1" x14ac:dyDescent="0.3">
      <c r="D49" s="928" t="s">
        <v>39</v>
      </c>
      <c r="E49" s="929"/>
      <c r="F49" s="929"/>
      <c r="G49" s="930"/>
      <c r="H49" s="37"/>
      <c r="I49" s="22"/>
      <c r="J49" s="22"/>
      <c r="K49" s="22"/>
      <c r="L49" s="23"/>
    </row>
    <row r="50" spans="4:12" x14ac:dyDescent="0.25">
      <c r="D50" s="4" t="s">
        <v>30</v>
      </c>
      <c r="E50" s="24"/>
      <c r="F50" s="5"/>
      <c r="G50" s="5"/>
      <c r="H50" s="5"/>
      <c r="I50" s="5"/>
      <c r="J50" s="5"/>
      <c r="K50" s="5"/>
      <c r="L50" s="20"/>
    </row>
    <row r="51" spans="4:12" x14ac:dyDescent="0.25">
      <c r="D51" s="6" t="s">
        <v>27</v>
      </c>
      <c r="E51" s="850"/>
      <c r="F51" s="850"/>
      <c r="G51" s="850"/>
      <c r="H51" s="14"/>
      <c r="I51" s="14"/>
      <c r="J51" s="14"/>
      <c r="K51" s="14"/>
      <c r="L51" s="21"/>
    </row>
    <row r="52" spans="4:12" x14ac:dyDescent="0.25">
      <c r="D52" s="6" t="s">
        <v>9</v>
      </c>
      <c r="E52" s="851"/>
      <c r="F52" s="852"/>
      <c r="G52" s="42" t="s">
        <v>10</v>
      </c>
      <c r="H52" s="36"/>
      <c r="I52" s="42" t="s">
        <v>31</v>
      </c>
      <c r="J52" s="36" t="s">
        <v>12</v>
      </c>
      <c r="K52" s="14"/>
      <c r="L52" s="21"/>
    </row>
    <row r="53" spans="4:12" x14ac:dyDescent="0.25">
      <c r="D53" s="6" t="s">
        <v>32</v>
      </c>
      <c r="E53" s="36"/>
      <c r="F53" s="14" t="s">
        <v>725</v>
      </c>
      <c r="G53" s="14" t="s">
        <v>259</v>
      </c>
      <c r="H53" s="36"/>
      <c r="I53" s="931" t="s">
        <v>33</v>
      </c>
      <c r="J53" s="931"/>
      <c r="K53" s="300"/>
      <c r="L53" s="21"/>
    </row>
    <row r="54" spans="4:12" x14ac:dyDescent="0.25">
      <c r="D54" s="6" t="s">
        <v>34</v>
      </c>
      <c r="E54" s="38"/>
      <c r="F54" s="42" t="s">
        <v>35</v>
      </c>
      <c r="G54" s="36"/>
      <c r="H54" s="927" t="s">
        <v>36</v>
      </c>
      <c r="I54" s="927"/>
      <c r="J54" s="36"/>
      <c r="K54" s="14"/>
      <c r="L54" s="21"/>
    </row>
    <row r="55" spans="4:12" x14ac:dyDescent="0.25">
      <c r="D55" s="6" t="s">
        <v>37</v>
      </c>
      <c r="E55" s="932"/>
      <c r="F55" s="932"/>
      <c r="G55" s="14"/>
      <c r="H55" s="933" t="s">
        <v>38</v>
      </c>
      <c r="I55" s="933"/>
      <c r="J55" s="933"/>
      <c r="K55" s="933"/>
      <c r="L55" s="934"/>
    </row>
    <row r="56" spans="4:12" x14ac:dyDescent="0.25">
      <c r="D56" s="926" t="s">
        <v>815</v>
      </c>
      <c r="E56" s="927"/>
      <c r="F56" s="927"/>
      <c r="G56" s="927"/>
      <c r="H56" s="36"/>
      <c r="I56" s="14"/>
      <c r="J56" s="14"/>
      <c r="K56" s="14"/>
      <c r="L56" s="21"/>
    </row>
    <row r="57" spans="4:12" ht="15.75" thickBot="1" x14ac:dyDescent="0.3">
      <c r="D57" s="928" t="s">
        <v>39</v>
      </c>
      <c r="E57" s="929"/>
      <c r="F57" s="929"/>
      <c r="G57" s="930"/>
      <c r="H57" s="37"/>
      <c r="I57" s="22"/>
      <c r="J57" s="22"/>
      <c r="K57" s="22"/>
      <c r="L57" s="23"/>
    </row>
    <row r="58" spans="4:12" x14ac:dyDescent="0.25">
      <c r="D58" s="4" t="s">
        <v>30</v>
      </c>
      <c r="E58" s="24"/>
      <c r="F58" s="5"/>
      <c r="G58" s="5"/>
      <c r="H58" s="5"/>
      <c r="I58" s="5"/>
      <c r="J58" s="5"/>
      <c r="K58" s="5"/>
      <c r="L58" s="20"/>
    </row>
    <row r="59" spans="4:12" x14ac:dyDescent="0.25">
      <c r="D59" s="6" t="s">
        <v>27</v>
      </c>
      <c r="E59" s="850"/>
      <c r="F59" s="850"/>
      <c r="G59" s="850"/>
      <c r="H59" s="14"/>
      <c r="I59" s="14"/>
      <c r="J59" s="14"/>
      <c r="K59" s="14"/>
      <c r="L59" s="21"/>
    </row>
    <row r="60" spans="4:12" x14ac:dyDescent="0.25">
      <c r="D60" s="6" t="s">
        <v>9</v>
      </c>
      <c r="E60" s="851"/>
      <c r="F60" s="852"/>
      <c r="G60" s="42" t="s">
        <v>10</v>
      </c>
      <c r="H60" s="36"/>
      <c r="I60" s="42" t="s">
        <v>31</v>
      </c>
      <c r="J60" s="36" t="s">
        <v>12</v>
      </c>
      <c r="K60" s="14"/>
      <c r="L60" s="21"/>
    </row>
    <row r="61" spans="4:12" x14ac:dyDescent="0.25">
      <c r="D61" s="6" t="s">
        <v>32</v>
      </c>
      <c r="E61" s="36"/>
      <c r="F61" s="14" t="s">
        <v>725</v>
      </c>
      <c r="G61" s="14" t="s">
        <v>259</v>
      </c>
      <c r="H61" s="36"/>
      <c r="I61" s="931" t="s">
        <v>33</v>
      </c>
      <c r="J61" s="931"/>
      <c r="K61" s="300"/>
      <c r="L61" s="21"/>
    </row>
    <row r="62" spans="4:12" x14ac:dyDescent="0.25">
      <c r="D62" s="6" t="s">
        <v>34</v>
      </c>
      <c r="E62" s="38"/>
      <c r="F62" s="42" t="s">
        <v>35</v>
      </c>
      <c r="G62" s="36"/>
      <c r="H62" s="927" t="s">
        <v>36</v>
      </c>
      <c r="I62" s="927"/>
      <c r="J62" s="36"/>
      <c r="K62" s="14"/>
      <c r="L62" s="21"/>
    </row>
    <row r="63" spans="4:12" x14ac:dyDescent="0.25">
      <c r="D63" s="6" t="s">
        <v>37</v>
      </c>
      <c r="E63" s="932"/>
      <c r="F63" s="932"/>
      <c r="G63" s="14"/>
      <c r="H63" s="933" t="s">
        <v>38</v>
      </c>
      <c r="I63" s="933"/>
      <c r="J63" s="933"/>
      <c r="K63" s="933"/>
      <c r="L63" s="934"/>
    </row>
    <row r="64" spans="4:12" x14ac:dyDescent="0.25">
      <c r="D64" s="926" t="s">
        <v>815</v>
      </c>
      <c r="E64" s="927"/>
      <c r="F64" s="927"/>
      <c r="G64" s="927"/>
      <c r="H64" s="36"/>
      <c r="I64" s="14"/>
      <c r="J64" s="14"/>
      <c r="K64" s="14"/>
      <c r="L64" s="21"/>
    </row>
    <row r="65" spans="4:12" ht="15.75" thickBot="1" x14ac:dyDescent="0.3">
      <c r="D65" s="928" t="s">
        <v>39</v>
      </c>
      <c r="E65" s="929"/>
      <c r="F65" s="929"/>
      <c r="G65" s="930"/>
      <c r="H65" s="37"/>
      <c r="I65" s="22"/>
      <c r="J65" s="22"/>
      <c r="K65" s="22"/>
      <c r="L65" s="23"/>
    </row>
    <row r="66" spans="4:12" x14ac:dyDescent="0.25">
      <c r="D66" s="4" t="s">
        <v>30</v>
      </c>
      <c r="E66" s="24"/>
      <c r="F66" s="5"/>
      <c r="G66" s="5"/>
      <c r="H66" s="5"/>
      <c r="I66" s="5"/>
      <c r="J66" s="5"/>
      <c r="K66" s="5"/>
      <c r="L66" s="20"/>
    </row>
    <row r="67" spans="4:12" x14ac:dyDescent="0.25">
      <c r="D67" s="6" t="s">
        <v>27</v>
      </c>
      <c r="E67" s="850"/>
      <c r="F67" s="850"/>
      <c r="G67" s="850"/>
      <c r="H67" s="14"/>
      <c r="I67" s="14"/>
      <c r="J67" s="14"/>
      <c r="K67" s="14"/>
      <c r="L67" s="21"/>
    </row>
    <row r="68" spans="4:12" x14ac:dyDescent="0.25">
      <c r="D68" s="6" t="s">
        <v>9</v>
      </c>
      <c r="E68" s="851"/>
      <c r="F68" s="852"/>
      <c r="G68" s="42" t="s">
        <v>10</v>
      </c>
      <c r="H68" s="36"/>
      <c r="I68" s="42" t="s">
        <v>31</v>
      </c>
      <c r="J68" s="36" t="s">
        <v>12</v>
      </c>
      <c r="K68" s="14"/>
      <c r="L68" s="21"/>
    </row>
    <row r="69" spans="4:12" x14ac:dyDescent="0.25">
      <c r="D69" s="6" t="s">
        <v>32</v>
      </c>
      <c r="E69" s="36"/>
      <c r="F69" s="14" t="s">
        <v>725</v>
      </c>
      <c r="G69" s="14" t="s">
        <v>259</v>
      </c>
      <c r="H69" s="36"/>
      <c r="I69" s="931" t="s">
        <v>33</v>
      </c>
      <c r="J69" s="931"/>
      <c r="K69" s="300"/>
      <c r="L69" s="21"/>
    </row>
    <row r="70" spans="4:12" x14ac:dyDescent="0.25">
      <c r="D70" s="6" t="s">
        <v>34</v>
      </c>
      <c r="E70" s="38"/>
      <c r="F70" s="42" t="s">
        <v>35</v>
      </c>
      <c r="G70" s="36"/>
      <c r="H70" s="927" t="s">
        <v>36</v>
      </c>
      <c r="I70" s="927"/>
      <c r="J70" s="36"/>
      <c r="K70" s="14"/>
      <c r="L70" s="21"/>
    </row>
    <row r="71" spans="4:12" x14ac:dyDescent="0.25">
      <c r="D71" s="6" t="s">
        <v>37</v>
      </c>
      <c r="E71" s="932"/>
      <c r="F71" s="932"/>
      <c r="G71" s="14"/>
      <c r="H71" s="933" t="s">
        <v>38</v>
      </c>
      <c r="I71" s="933"/>
      <c r="J71" s="933"/>
      <c r="K71" s="933"/>
      <c r="L71" s="934"/>
    </row>
    <row r="72" spans="4:12" x14ac:dyDescent="0.25">
      <c r="D72" s="926" t="s">
        <v>815</v>
      </c>
      <c r="E72" s="927"/>
      <c r="F72" s="927"/>
      <c r="G72" s="927"/>
      <c r="H72" s="36"/>
      <c r="I72" s="14"/>
      <c r="J72" s="14"/>
      <c r="K72" s="14"/>
      <c r="L72" s="21"/>
    </row>
    <row r="73" spans="4:12" ht="15.75" thickBot="1" x14ac:dyDescent="0.3">
      <c r="D73" s="928" t="s">
        <v>39</v>
      </c>
      <c r="E73" s="929"/>
      <c r="F73" s="929"/>
      <c r="G73" s="930"/>
      <c r="H73" s="37"/>
      <c r="I73" s="22"/>
      <c r="J73" s="22"/>
      <c r="K73" s="22"/>
      <c r="L73" s="23"/>
    </row>
    <row r="74" spans="4:12" x14ac:dyDescent="0.25">
      <c r="D74" s="4" t="s">
        <v>30</v>
      </c>
      <c r="E74" s="24"/>
      <c r="F74" s="5"/>
      <c r="G74" s="5"/>
      <c r="H74" s="5"/>
      <c r="I74" s="5"/>
      <c r="J74" s="5"/>
      <c r="K74" s="5"/>
      <c r="L74" s="20"/>
    </row>
    <row r="75" spans="4:12" x14ac:dyDescent="0.25">
      <c r="D75" s="6" t="s">
        <v>27</v>
      </c>
      <c r="E75" s="850"/>
      <c r="F75" s="850"/>
      <c r="G75" s="850"/>
      <c r="H75" s="14"/>
      <c r="I75" s="14"/>
      <c r="J75" s="14"/>
      <c r="K75" s="14"/>
      <c r="L75" s="21"/>
    </row>
    <row r="76" spans="4:12" x14ac:dyDescent="0.25">
      <c r="D76" s="6" t="s">
        <v>9</v>
      </c>
      <c r="E76" s="851"/>
      <c r="F76" s="852"/>
      <c r="G76" s="42" t="s">
        <v>10</v>
      </c>
      <c r="H76" s="36"/>
      <c r="I76" s="42" t="s">
        <v>31</v>
      </c>
      <c r="J76" s="36" t="s">
        <v>12</v>
      </c>
      <c r="K76" s="14"/>
      <c r="L76" s="21"/>
    </row>
    <row r="77" spans="4:12" x14ac:dyDescent="0.25">
      <c r="D77" s="6" t="s">
        <v>32</v>
      </c>
      <c r="E77" s="36"/>
      <c r="F77" s="14" t="s">
        <v>725</v>
      </c>
      <c r="G77" s="14" t="s">
        <v>259</v>
      </c>
      <c r="H77" s="36"/>
      <c r="I77" s="931" t="s">
        <v>33</v>
      </c>
      <c r="J77" s="931"/>
      <c r="K77" s="300"/>
      <c r="L77" s="21"/>
    </row>
    <row r="78" spans="4:12" x14ac:dyDescent="0.25">
      <c r="D78" s="6" t="s">
        <v>34</v>
      </c>
      <c r="E78" s="38"/>
      <c r="F78" s="42" t="s">
        <v>35</v>
      </c>
      <c r="G78" s="36"/>
      <c r="H78" s="927" t="s">
        <v>36</v>
      </c>
      <c r="I78" s="927"/>
      <c r="J78" s="36"/>
      <c r="K78" s="14"/>
      <c r="L78" s="21"/>
    </row>
    <row r="79" spans="4:12" x14ac:dyDescent="0.25">
      <c r="D79" s="6" t="s">
        <v>37</v>
      </c>
      <c r="E79" s="932"/>
      <c r="F79" s="932"/>
      <c r="G79" s="14"/>
      <c r="H79" s="933" t="s">
        <v>38</v>
      </c>
      <c r="I79" s="933"/>
      <c r="J79" s="933"/>
      <c r="K79" s="933"/>
      <c r="L79" s="934"/>
    </row>
    <row r="80" spans="4:12" x14ac:dyDescent="0.25">
      <c r="D80" s="926" t="s">
        <v>815</v>
      </c>
      <c r="E80" s="927"/>
      <c r="F80" s="927"/>
      <c r="G80" s="927"/>
      <c r="H80" s="36"/>
      <c r="I80" s="14"/>
      <c r="J80" s="14"/>
      <c r="K80" s="14"/>
      <c r="L80" s="21"/>
    </row>
    <row r="81" spans="4:12" ht="15.75" thickBot="1" x14ac:dyDescent="0.3">
      <c r="D81" s="928" t="s">
        <v>39</v>
      </c>
      <c r="E81" s="929"/>
      <c r="F81" s="929"/>
      <c r="G81" s="930"/>
      <c r="H81" s="37"/>
      <c r="I81" s="22"/>
      <c r="J81" s="22"/>
      <c r="K81" s="22"/>
      <c r="L81" s="23"/>
    </row>
    <row r="82" spans="4:12" x14ac:dyDescent="0.25">
      <c r="D82" s="4" t="s">
        <v>30</v>
      </c>
      <c r="E82" s="24"/>
      <c r="F82" s="5"/>
      <c r="G82" s="5"/>
      <c r="H82" s="5"/>
      <c r="I82" s="5"/>
      <c r="J82" s="5"/>
      <c r="K82" s="5"/>
      <c r="L82" s="20"/>
    </row>
    <row r="83" spans="4:12" x14ac:dyDescent="0.25">
      <c r="D83" s="6" t="s">
        <v>27</v>
      </c>
      <c r="E83" s="850"/>
      <c r="F83" s="850"/>
      <c r="G83" s="850"/>
      <c r="H83" s="14"/>
      <c r="I83" s="14"/>
      <c r="J83" s="14"/>
      <c r="K83" s="14"/>
      <c r="L83" s="21"/>
    </row>
    <row r="84" spans="4:12" x14ac:dyDescent="0.25">
      <c r="D84" s="6" t="s">
        <v>9</v>
      </c>
      <c r="E84" s="851"/>
      <c r="F84" s="852"/>
      <c r="G84" s="42" t="s">
        <v>10</v>
      </c>
      <c r="H84" s="36"/>
      <c r="I84" s="42" t="s">
        <v>31</v>
      </c>
      <c r="J84" s="36" t="s">
        <v>12</v>
      </c>
      <c r="K84" s="14"/>
      <c r="L84" s="21"/>
    </row>
    <row r="85" spans="4:12" x14ac:dyDescent="0.25">
      <c r="D85" s="6" t="s">
        <v>32</v>
      </c>
      <c r="E85" s="36"/>
      <c r="F85" s="14" t="s">
        <v>725</v>
      </c>
      <c r="G85" s="14" t="s">
        <v>259</v>
      </c>
      <c r="H85" s="36"/>
      <c r="I85" s="931" t="s">
        <v>33</v>
      </c>
      <c r="J85" s="931"/>
      <c r="K85" s="300"/>
      <c r="L85" s="21"/>
    </row>
    <row r="86" spans="4:12" x14ac:dyDescent="0.25">
      <c r="D86" s="6" t="s">
        <v>34</v>
      </c>
      <c r="E86" s="38"/>
      <c r="F86" s="42" t="s">
        <v>35</v>
      </c>
      <c r="G86" s="36"/>
      <c r="H86" s="927" t="s">
        <v>36</v>
      </c>
      <c r="I86" s="927"/>
      <c r="J86" s="36"/>
      <c r="K86" s="14"/>
      <c r="L86" s="21"/>
    </row>
    <row r="87" spans="4:12" x14ac:dyDescent="0.25">
      <c r="D87" s="6" t="s">
        <v>37</v>
      </c>
      <c r="E87" s="932"/>
      <c r="F87" s="932"/>
      <c r="G87" s="14"/>
      <c r="H87" s="933" t="s">
        <v>38</v>
      </c>
      <c r="I87" s="933"/>
      <c r="J87" s="933"/>
      <c r="K87" s="933"/>
      <c r="L87" s="934"/>
    </row>
    <row r="88" spans="4:12" x14ac:dyDescent="0.25">
      <c r="D88" s="926" t="s">
        <v>815</v>
      </c>
      <c r="E88" s="927"/>
      <c r="F88" s="927"/>
      <c r="G88" s="927"/>
      <c r="H88" s="36"/>
      <c r="I88" s="14"/>
      <c r="J88" s="14"/>
      <c r="K88" s="14"/>
      <c r="L88" s="21"/>
    </row>
    <row r="89" spans="4:12" ht="15.75" thickBot="1" x14ac:dyDescent="0.3">
      <c r="D89" s="928" t="s">
        <v>39</v>
      </c>
      <c r="E89" s="929"/>
      <c r="F89" s="929"/>
      <c r="G89" s="930"/>
      <c r="H89" s="37"/>
      <c r="I89" s="22"/>
      <c r="J89" s="22"/>
      <c r="K89" s="22"/>
      <c r="L89" s="23"/>
    </row>
    <row r="90" spans="4:12" x14ac:dyDescent="0.25">
      <c r="D90" s="4" t="s">
        <v>30</v>
      </c>
      <c r="E90" s="24"/>
      <c r="F90" s="5"/>
      <c r="G90" s="5"/>
      <c r="H90" s="5"/>
      <c r="I90" s="5"/>
      <c r="J90" s="5"/>
      <c r="K90" s="5"/>
      <c r="L90" s="20"/>
    </row>
    <row r="91" spans="4:12" x14ac:dyDescent="0.25">
      <c r="D91" s="6" t="s">
        <v>27</v>
      </c>
      <c r="E91" s="850"/>
      <c r="F91" s="850"/>
      <c r="G91" s="850"/>
      <c r="H91" s="14"/>
      <c r="I91" s="14"/>
      <c r="J91" s="14"/>
      <c r="K91" s="14"/>
      <c r="L91" s="21"/>
    </row>
    <row r="92" spans="4:12" x14ac:dyDescent="0.25">
      <c r="D92" s="6" t="s">
        <v>9</v>
      </c>
      <c r="E92" s="851"/>
      <c r="F92" s="852"/>
      <c r="G92" s="42" t="s">
        <v>10</v>
      </c>
      <c r="H92" s="36"/>
      <c r="I92" s="42" t="s">
        <v>31</v>
      </c>
      <c r="J92" s="36" t="s">
        <v>12</v>
      </c>
      <c r="K92" s="14"/>
      <c r="L92" s="21"/>
    </row>
    <row r="93" spans="4:12" x14ac:dyDescent="0.25">
      <c r="D93" s="6" t="s">
        <v>32</v>
      </c>
      <c r="E93" s="36"/>
      <c r="F93" s="14" t="s">
        <v>725</v>
      </c>
      <c r="G93" s="14" t="s">
        <v>259</v>
      </c>
      <c r="H93" s="36"/>
      <c r="I93" s="931" t="s">
        <v>33</v>
      </c>
      <c r="J93" s="931"/>
      <c r="K93" s="300"/>
      <c r="L93" s="21"/>
    </row>
    <row r="94" spans="4:12" x14ac:dyDescent="0.25">
      <c r="D94" s="6" t="s">
        <v>34</v>
      </c>
      <c r="E94" s="38"/>
      <c r="F94" s="42" t="s">
        <v>35</v>
      </c>
      <c r="G94" s="36"/>
      <c r="H94" s="927" t="s">
        <v>36</v>
      </c>
      <c r="I94" s="927"/>
      <c r="J94" s="36"/>
      <c r="K94" s="14"/>
      <c r="L94" s="21"/>
    </row>
    <row r="95" spans="4:12" x14ac:dyDescent="0.25">
      <c r="D95" s="6" t="s">
        <v>37</v>
      </c>
      <c r="E95" s="932"/>
      <c r="F95" s="932"/>
      <c r="G95" s="14"/>
      <c r="H95" s="933" t="s">
        <v>38</v>
      </c>
      <c r="I95" s="933"/>
      <c r="J95" s="933"/>
      <c r="K95" s="933"/>
      <c r="L95" s="934"/>
    </row>
    <row r="96" spans="4:12" x14ac:dyDescent="0.25">
      <c r="D96" s="926" t="s">
        <v>815</v>
      </c>
      <c r="E96" s="927"/>
      <c r="F96" s="927"/>
      <c r="G96" s="927"/>
      <c r="H96" s="36"/>
      <c r="I96" s="14"/>
      <c r="J96" s="14"/>
      <c r="K96" s="14"/>
      <c r="L96" s="21"/>
    </row>
    <row r="97" spans="4:12" ht="15.75" thickBot="1" x14ac:dyDescent="0.3">
      <c r="D97" s="928" t="s">
        <v>39</v>
      </c>
      <c r="E97" s="929"/>
      <c r="F97" s="929"/>
      <c r="G97" s="930"/>
      <c r="H97" s="37"/>
      <c r="I97" s="22"/>
      <c r="J97" s="22"/>
      <c r="K97" s="22"/>
      <c r="L97" s="23"/>
    </row>
    <row r="98" spans="4:12" x14ac:dyDescent="0.25">
      <c r="D98" s="4" t="s">
        <v>30</v>
      </c>
      <c r="E98" s="24"/>
      <c r="F98" s="5"/>
      <c r="G98" s="5"/>
      <c r="H98" s="5"/>
      <c r="I98" s="5"/>
      <c r="J98" s="5"/>
      <c r="K98" s="5"/>
      <c r="L98" s="20"/>
    </row>
    <row r="99" spans="4:12" x14ac:dyDescent="0.25">
      <c r="D99" s="6" t="s">
        <v>27</v>
      </c>
      <c r="E99" s="850"/>
      <c r="F99" s="850"/>
      <c r="G99" s="850"/>
      <c r="H99" s="14"/>
      <c r="I99" s="14"/>
      <c r="J99" s="14"/>
      <c r="K99" s="14"/>
      <c r="L99" s="21"/>
    </row>
    <row r="100" spans="4:12" x14ac:dyDescent="0.25">
      <c r="D100" s="6" t="s">
        <v>9</v>
      </c>
      <c r="E100" s="851"/>
      <c r="F100" s="852"/>
      <c r="G100" s="42" t="s">
        <v>10</v>
      </c>
      <c r="H100" s="36"/>
      <c r="I100" s="42" t="s">
        <v>31</v>
      </c>
      <c r="J100" s="36" t="s">
        <v>12</v>
      </c>
      <c r="K100" s="14"/>
      <c r="L100" s="21"/>
    </row>
    <row r="101" spans="4:12" x14ac:dyDescent="0.25">
      <c r="D101" s="6" t="s">
        <v>32</v>
      </c>
      <c r="E101" s="36"/>
      <c r="F101" s="14" t="s">
        <v>725</v>
      </c>
      <c r="G101" s="14" t="s">
        <v>259</v>
      </c>
      <c r="H101" s="36"/>
      <c r="I101" s="931" t="s">
        <v>33</v>
      </c>
      <c r="J101" s="931"/>
      <c r="K101" s="300"/>
      <c r="L101" s="21"/>
    </row>
    <row r="102" spans="4:12" x14ac:dyDescent="0.25">
      <c r="D102" s="6" t="s">
        <v>34</v>
      </c>
      <c r="E102" s="38"/>
      <c r="F102" s="42" t="s">
        <v>35</v>
      </c>
      <c r="G102" s="36"/>
      <c r="H102" s="927" t="s">
        <v>36</v>
      </c>
      <c r="I102" s="927"/>
      <c r="J102" s="36"/>
      <c r="K102" s="14"/>
      <c r="L102" s="21"/>
    </row>
    <row r="103" spans="4:12" x14ac:dyDescent="0.25">
      <c r="D103" s="6" t="s">
        <v>37</v>
      </c>
      <c r="E103" s="932"/>
      <c r="F103" s="932"/>
      <c r="G103" s="14"/>
      <c r="H103" s="933" t="s">
        <v>38</v>
      </c>
      <c r="I103" s="933"/>
      <c r="J103" s="933"/>
      <c r="K103" s="933"/>
      <c r="L103" s="934"/>
    </row>
    <row r="104" spans="4:12" x14ac:dyDescent="0.25">
      <c r="D104" s="926" t="s">
        <v>815</v>
      </c>
      <c r="E104" s="927"/>
      <c r="F104" s="927"/>
      <c r="G104" s="927"/>
      <c r="H104" s="36"/>
      <c r="I104" s="14"/>
      <c r="J104" s="14"/>
      <c r="K104" s="14"/>
      <c r="L104" s="21"/>
    </row>
    <row r="105" spans="4:12" ht="15.75" thickBot="1" x14ac:dyDescent="0.3">
      <c r="D105" s="928" t="s">
        <v>39</v>
      </c>
      <c r="E105" s="929"/>
      <c r="F105" s="929"/>
      <c r="G105" s="930"/>
      <c r="H105" s="37"/>
      <c r="I105" s="22"/>
      <c r="J105" s="22"/>
      <c r="K105" s="22"/>
      <c r="L105" s="23"/>
    </row>
    <row r="106" spans="4:12" x14ac:dyDescent="0.25">
      <c r="D106" s="4" t="s">
        <v>30</v>
      </c>
      <c r="E106" s="24"/>
      <c r="F106" s="5"/>
      <c r="G106" s="5"/>
      <c r="H106" s="5"/>
      <c r="I106" s="5"/>
      <c r="J106" s="5"/>
      <c r="K106" s="5"/>
      <c r="L106" s="20"/>
    </row>
    <row r="107" spans="4:12" x14ac:dyDescent="0.25">
      <c r="D107" s="6" t="s">
        <v>27</v>
      </c>
      <c r="E107" s="850"/>
      <c r="F107" s="850"/>
      <c r="G107" s="850"/>
      <c r="H107" s="14"/>
      <c r="I107" s="14"/>
      <c r="J107" s="14"/>
      <c r="K107" s="14"/>
      <c r="L107" s="21"/>
    </row>
    <row r="108" spans="4:12" x14ac:dyDescent="0.25">
      <c r="D108" s="6" t="s">
        <v>9</v>
      </c>
      <c r="E108" s="851"/>
      <c r="F108" s="852"/>
      <c r="G108" s="42" t="s">
        <v>10</v>
      </c>
      <c r="H108" s="36"/>
      <c r="I108" s="42" t="s">
        <v>31</v>
      </c>
      <c r="J108" s="36" t="s">
        <v>12</v>
      </c>
      <c r="K108" s="14"/>
      <c r="L108" s="21"/>
    </row>
    <row r="109" spans="4:12" x14ac:dyDescent="0.25">
      <c r="D109" s="6" t="s">
        <v>32</v>
      </c>
      <c r="E109" s="36"/>
      <c r="F109" s="14" t="s">
        <v>725</v>
      </c>
      <c r="G109" s="14" t="s">
        <v>259</v>
      </c>
      <c r="H109" s="36"/>
      <c r="I109" s="931" t="s">
        <v>33</v>
      </c>
      <c r="J109" s="931"/>
      <c r="K109" s="300"/>
      <c r="L109" s="21"/>
    </row>
    <row r="110" spans="4:12" x14ac:dyDescent="0.25">
      <c r="D110" s="6" t="s">
        <v>34</v>
      </c>
      <c r="E110" s="38"/>
      <c r="F110" s="42" t="s">
        <v>35</v>
      </c>
      <c r="G110" s="36"/>
      <c r="H110" s="927" t="s">
        <v>36</v>
      </c>
      <c r="I110" s="927"/>
      <c r="J110" s="36"/>
      <c r="K110" s="14"/>
      <c r="L110" s="21"/>
    </row>
    <row r="111" spans="4:12" x14ac:dyDescent="0.25">
      <c r="D111" s="6" t="s">
        <v>37</v>
      </c>
      <c r="E111" s="932"/>
      <c r="F111" s="932"/>
      <c r="G111" s="14"/>
      <c r="H111" s="933" t="s">
        <v>38</v>
      </c>
      <c r="I111" s="933"/>
      <c r="J111" s="933"/>
      <c r="K111" s="933"/>
      <c r="L111" s="934"/>
    </row>
    <row r="112" spans="4:12" x14ac:dyDescent="0.25">
      <c r="D112" s="926" t="s">
        <v>815</v>
      </c>
      <c r="E112" s="927"/>
      <c r="F112" s="927"/>
      <c r="G112" s="927"/>
      <c r="H112" s="36"/>
      <c r="I112" s="14"/>
      <c r="J112" s="14"/>
      <c r="K112" s="14"/>
      <c r="L112" s="21"/>
    </row>
    <row r="113" spans="4:12" ht="15.75" thickBot="1" x14ac:dyDescent="0.3">
      <c r="D113" s="928" t="s">
        <v>39</v>
      </c>
      <c r="E113" s="929"/>
      <c r="F113" s="929"/>
      <c r="G113" s="930"/>
      <c r="H113" s="37"/>
      <c r="I113" s="22"/>
      <c r="J113" s="22"/>
      <c r="K113" s="22"/>
      <c r="L113" s="23"/>
    </row>
    <row r="114" spans="4:12" x14ac:dyDescent="0.25">
      <c r="D114" s="4" t="s">
        <v>30</v>
      </c>
      <c r="E114" s="24"/>
      <c r="F114" s="5"/>
      <c r="G114" s="5"/>
      <c r="H114" s="5"/>
      <c r="I114" s="5"/>
      <c r="J114" s="5"/>
      <c r="K114" s="5"/>
      <c r="L114" s="20"/>
    </row>
    <row r="115" spans="4:12" x14ac:dyDescent="0.25">
      <c r="D115" s="6" t="s">
        <v>27</v>
      </c>
      <c r="E115" s="850"/>
      <c r="F115" s="850"/>
      <c r="G115" s="850"/>
      <c r="H115" s="14"/>
      <c r="I115" s="14"/>
      <c r="J115" s="14"/>
      <c r="K115" s="14"/>
      <c r="L115" s="21"/>
    </row>
    <row r="116" spans="4:12" x14ac:dyDescent="0.25">
      <c r="D116" s="6" t="s">
        <v>9</v>
      </c>
      <c r="E116" s="851"/>
      <c r="F116" s="852"/>
      <c r="G116" s="42" t="s">
        <v>10</v>
      </c>
      <c r="H116" s="36"/>
      <c r="I116" s="42" t="s">
        <v>31</v>
      </c>
      <c r="J116" s="36" t="s">
        <v>12</v>
      </c>
      <c r="K116" s="14"/>
      <c r="L116" s="21"/>
    </row>
    <row r="117" spans="4:12" x14ac:dyDescent="0.25">
      <c r="D117" s="6" t="s">
        <v>32</v>
      </c>
      <c r="E117" s="36"/>
      <c r="F117" s="14" t="s">
        <v>725</v>
      </c>
      <c r="G117" s="14" t="s">
        <v>259</v>
      </c>
      <c r="H117" s="36"/>
      <c r="I117" s="931" t="s">
        <v>33</v>
      </c>
      <c r="J117" s="931"/>
      <c r="K117" s="300"/>
      <c r="L117" s="21"/>
    </row>
    <row r="118" spans="4:12" x14ac:dyDescent="0.25">
      <c r="D118" s="6" t="s">
        <v>34</v>
      </c>
      <c r="E118" s="38"/>
      <c r="F118" s="42" t="s">
        <v>35</v>
      </c>
      <c r="G118" s="36"/>
      <c r="H118" s="927" t="s">
        <v>36</v>
      </c>
      <c r="I118" s="927"/>
      <c r="J118" s="36"/>
      <c r="K118" s="14"/>
      <c r="L118" s="21"/>
    </row>
    <row r="119" spans="4:12" x14ac:dyDescent="0.25">
      <c r="D119" s="6" t="s">
        <v>37</v>
      </c>
      <c r="E119" s="932"/>
      <c r="F119" s="932"/>
      <c r="G119" s="14"/>
      <c r="H119" s="933" t="s">
        <v>38</v>
      </c>
      <c r="I119" s="933"/>
      <c r="J119" s="933"/>
      <c r="K119" s="933"/>
      <c r="L119" s="934"/>
    </row>
    <row r="120" spans="4:12" x14ac:dyDescent="0.25">
      <c r="D120" s="926" t="s">
        <v>815</v>
      </c>
      <c r="E120" s="927"/>
      <c r="F120" s="927"/>
      <c r="G120" s="927"/>
      <c r="H120" s="36"/>
      <c r="I120" s="14"/>
      <c r="J120" s="14"/>
      <c r="K120" s="14"/>
      <c r="L120" s="21"/>
    </row>
    <row r="121" spans="4:12" ht="15.75" thickBot="1" x14ac:dyDescent="0.3">
      <c r="D121" s="928" t="s">
        <v>39</v>
      </c>
      <c r="E121" s="929"/>
      <c r="F121" s="929"/>
      <c r="G121" s="930"/>
      <c r="H121" s="37"/>
      <c r="I121" s="22"/>
      <c r="J121" s="22"/>
      <c r="K121" s="22"/>
      <c r="L121" s="23"/>
    </row>
    <row r="122" spans="4:12" x14ac:dyDescent="0.25">
      <c r="D122" s="4" t="s">
        <v>30</v>
      </c>
      <c r="E122" s="24"/>
      <c r="F122" s="5"/>
      <c r="G122" s="5"/>
      <c r="H122" s="5"/>
      <c r="I122" s="5"/>
      <c r="J122" s="5"/>
      <c r="K122" s="5"/>
      <c r="L122" s="20"/>
    </row>
    <row r="123" spans="4:12" x14ac:dyDescent="0.25">
      <c r="D123" s="6" t="s">
        <v>27</v>
      </c>
      <c r="E123" s="850"/>
      <c r="F123" s="850"/>
      <c r="G123" s="850"/>
      <c r="H123" s="14"/>
      <c r="I123" s="14"/>
      <c r="J123" s="14"/>
      <c r="K123" s="14"/>
      <c r="L123" s="21"/>
    </row>
    <row r="124" spans="4:12" x14ac:dyDescent="0.25">
      <c r="D124" s="6" t="s">
        <v>9</v>
      </c>
      <c r="E124" s="851"/>
      <c r="F124" s="852"/>
      <c r="G124" s="42" t="s">
        <v>10</v>
      </c>
      <c r="H124" s="36"/>
      <c r="I124" s="42" t="s">
        <v>31</v>
      </c>
      <c r="J124" s="36" t="s">
        <v>12</v>
      </c>
      <c r="K124" s="14"/>
      <c r="L124" s="21"/>
    </row>
    <row r="125" spans="4:12" x14ac:dyDescent="0.25">
      <c r="D125" s="6" t="s">
        <v>32</v>
      </c>
      <c r="E125" s="36"/>
      <c r="F125" s="14" t="s">
        <v>725</v>
      </c>
      <c r="G125" s="14" t="s">
        <v>259</v>
      </c>
      <c r="H125" s="36"/>
      <c r="I125" s="931" t="s">
        <v>33</v>
      </c>
      <c r="J125" s="931"/>
      <c r="K125" s="300"/>
      <c r="L125" s="21"/>
    </row>
    <row r="126" spans="4:12" x14ac:dyDescent="0.25">
      <c r="D126" s="6" t="s">
        <v>34</v>
      </c>
      <c r="E126" s="38"/>
      <c r="F126" s="42" t="s">
        <v>35</v>
      </c>
      <c r="G126" s="36"/>
      <c r="H126" s="927" t="s">
        <v>36</v>
      </c>
      <c r="I126" s="927"/>
      <c r="J126" s="36"/>
      <c r="K126" s="14"/>
      <c r="L126" s="21"/>
    </row>
    <row r="127" spans="4:12" x14ac:dyDescent="0.25">
      <c r="D127" s="6" t="s">
        <v>37</v>
      </c>
      <c r="E127" s="932"/>
      <c r="F127" s="932"/>
      <c r="G127" s="14"/>
      <c r="H127" s="933" t="s">
        <v>38</v>
      </c>
      <c r="I127" s="933"/>
      <c r="J127" s="933"/>
      <c r="K127" s="933"/>
      <c r="L127" s="934"/>
    </row>
    <row r="128" spans="4:12" x14ac:dyDescent="0.25">
      <c r="D128" s="926" t="s">
        <v>815</v>
      </c>
      <c r="E128" s="927"/>
      <c r="F128" s="927"/>
      <c r="G128" s="927"/>
      <c r="H128" s="36"/>
      <c r="I128" s="14"/>
      <c r="J128" s="14"/>
      <c r="K128" s="14"/>
      <c r="L128" s="21"/>
    </row>
    <row r="129" spans="4:12" ht="15.75" thickBot="1" x14ac:dyDescent="0.3">
      <c r="D129" s="928" t="s">
        <v>39</v>
      </c>
      <c r="E129" s="929"/>
      <c r="F129" s="929"/>
      <c r="G129" s="930"/>
      <c r="H129" s="37"/>
      <c r="I129" s="22"/>
      <c r="J129" s="22"/>
      <c r="K129" s="22"/>
      <c r="L129" s="23"/>
    </row>
    <row r="130" spans="4:12" x14ac:dyDescent="0.25">
      <c r="D130" s="4" t="s">
        <v>30</v>
      </c>
      <c r="E130" s="24"/>
      <c r="F130" s="5"/>
      <c r="G130" s="5"/>
      <c r="H130" s="5"/>
      <c r="I130" s="5"/>
      <c r="J130" s="5"/>
      <c r="K130" s="5"/>
      <c r="L130" s="20"/>
    </row>
    <row r="131" spans="4:12" x14ac:dyDescent="0.25">
      <c r="D131" s="6" t="s">
        <v>27</v>
      </c>
      <c r="E131" s="850"/>
      <c r="F131" s="850"/>
      <c r="G131" s="850"/>
      <c r="H131" s="14"/>
      <c r="I131" s="14"/>
      <c r="J131" s="14"/>
      <c r="K131" s="14"/>
      <c r="L131" s="21"/>
    </row>
    <row r="132" spans="4:12" x14ac:dyDescent="0.25">
      <c r="D132" s="6" t="s">
        <v>9</v>
      </c>
      <c r="E132" s="851"/>
      <c r="F132" s="852"/>
      <c r="G132" s="42" t="s">
        <v>10</v>
      </c>
      <c r="H132" s="36"/>
      <c r="I132" s="42" t="s">
        <v>31</v>
      </c>
      <c r="J132" s="36" t="s">
        <v>12</v>
      </c>
      <c r="K132" s="14"/>
      <c r="L132" s="21"/>
    </row>
    <row r="133" spans="4:12" x14ac:dyDescent="0.25">
      <c r="D133" s="6" t="s">
        <v>32</v>
      </c>
      <c r="E133" s="36"/>
      <c r="F133" s="14" t="s">
        <v>725</v>
      </c>
      <c r="G133" s="14" t="s">
        <v>259</v>
      </c>
      <c r="H133" s="36"/>
      <c r="I133" s="931" t="s">
        <v>33</v>
      </c>
      <c r="J133" s="931"/>
      <c r="K133" s="300"/>
      <c r="L133" s="21"/>
    </row>
    <row r="134" spans="4:12" x14ac:dyDescent="0.25">
      <c r="D134" s="6" t="s">
        <v>34</v>
      </c>
      <c r="E134" s="38"/>
      <c r="F134" s="42" t="s">
        <v>35</v>
      </c>
      <c r="G134" s="36"/>
      <c r="H134" s="927" t="s">
        <v>36</v>
      </c>
      <c r="I134" s="927"/>
      <c r="J134" s="36"/>
      <c r="K134" s="14"/>
      <c r="L134" s="21"/>
    </row>
    <row r="135" spans="4:12" x14ac:dyDescent="0.25">
      <c r="D135" s="6" t="s">
        <v>37</v>
      </c>
      <c r="E135" s="932"/>
      <c r="F135" s="932"/>
      <c r="G135" s="14"/>
      <c r="H135" s="933" t="s">
        <v>38</v>
      </c>
      <c r="I135" s="933"/>
      <c r="J135" s="933"/>
      <c r="K135" s="933"/>
      <c r="L135" s="934"/>
    </row>
    <row r="136" spans="4:12" x14ac:dyDescent="0.25">
      <c r="D136" s="926" t="s">
        <v>815</v>
      </c>
      <c r="E136" s="927"/>
      <c r="F136" s="927"/>
      <c r="G136" s="927"/>
      <c r="H136" s="36"/>
      <c r="I136" s="14"/>
      <c r="J136" s="14"/>
      <c r="K136" s="14"/>
      <c r="L136" s="21"/>
    </row>
    <row r="137" spans="4:12" ht="15.75" thickBot="1" x14ac:dyDescent="0.3">
      <c r="D137" s="928" t="s">
        <v>39</v>
      </c>
      <c r="E137" s="929"/>
      <c r="F137" s="929"/>
      <c r="G137" s="930"/>
      <c r="H137" s="37"/>
      <c r="I137" s="22"/>
      <c r="J137" s="22"/>
      <c r="K137" s="22"/>
      <c r="L137" s="23"/>
    </row>
    <row r="138" spans="4:12" x14ac:dyDescent="0.25">
      <c r="D138" s="4" t="s">
        <v>30</v>
      </c>
      <c r="E138" s="24"/>
      <c r="F138" s="5"/>
      <c r="G138" s="5"/>
      <c r="H138" s="5"/>
      <c r="I138" s="5"/>
      <c r="J138" s="5"/>
      <c r="K138" s="5"/>
      <c r="L138" s="20"/>
    </row>
    <row r="139" spans="4:12" x14ac:dyDescent="0.25">
      <c r="D139" s="6" t="s">
        <v>27</v>
      </c>
      <c r="E139" s="850"/>
      <c r="F139" s="850"/>
      <c r="G139" s="850"/>
      <c r="H139" s="14"/>
      <c r="I139" s="14"/>
      <c r="J139" s="14"/>
      <c r="K139" s="14"/>
      <c r="L139" s="21"/>
    </row>
    <row r="140" spans="4:12" x14ac:dyDescent="0.25">
      <c r="D140" s="6" t="s">
        <v>9</v>
      </c>
      <c r="E140" s="851"/>
      <c r="F140" s="852"/>
      <c r="G140" s="42" t="s">
        <v>10</v>
      </c>
      <c r="H140" s="36"/>
      <c r="I140" s="42" t="s">
        <v>31</v>
      </c>
      <c r="J140" s="36" t="s">
        <v>12</v>
      </c>
      <c r="K140" s="14"/>
      <c r="L140" s="21"/>
    </row>
    <row r="141" spans="4:12" x14ac:dyDescent="0.25">
      <c r="D141" s="6" t="s">
        <v>32</v>
      </c>
      <c r="E141" s="36"/>
      <c r="F141" s="14" t="s">
        <v>725</v>
      </c>
      <c r="G141" s="14" t="s">
        <v>259</v>
      </c>
      <c r="H141" s="36"/>
      <c r="I141" s="931" t="s">
        <v>33</v>
      </c>
      <c r="J141" s="931"/>
      <c r="K141" s="300"/>
      <c r="L141" s="21"/>
    </row>
    <row r="142" spans="4:12" x14ac:dyDescent="0.25">
      <c r="D142" s="6" t="s">
        <v>34</v>
      </c>
      <c r="E142" s="38"/>
      <c r="F142" s="42" t="s">
        <v>35</v>
      </c>
      <c r="G142" s="36"/>
      <c r="H142" s="927" t="s">
        <v>36</v>
      </c>
      <c r="I142" s="927"/>
      <c r="J142" s="36"/>
      <c r="K142" s="14"/>
      <c r="L142" s="21"/>
    </row>
    <row r="143" spans="4:12" x14ac:dyDescent="0.25">
      <c r="D143" s="6" t="s">
        <v>37</v>
      </c>
      <c r="E143" s="932"/>
      <c r="F143" s="932"/>
      <c r="G143" s="14"/>
      <c r="H143" s="933" t="s">
        <v>38</v>
      </c>
      <c r="I143" s="933"/>
      <c r="J143" s="933"/>
      <c r="K143" s="933"/>
      <c r="L143" s="934"/>
    </row>
    <row r="144" spans="4:12" x14ac:dyDescent="0.25">
      <c r="D144" s="926" t="s">
        <v>815</v>
      </c>
      <c r="E144" s="927"/>
      <c r="F144" s="927"/>
      <c r="G144" s="927"/>
      <c r="H144" s="36"/>
      <c r="I144" s="14"/>
      <c r="J144" s="14"/>
      <c r="K144" s="14"/>
      <c r="L144" s="21"/>
    </row>
    <row r="145" spans="4:12" ht="15.75" thickBot="1" x14ac:dyDescent="0.3">
      <c r="D145" s="928" t="s">
        <v>39</v>
      </c>
      <c r="E145" s="929"/>
      <c r="F145" s="929"/>
      <c r="G145" s="930"/>
      <c r="H145" s="37"/>
      <c r="I145" s="22"/>
      <c r="J145" s="22"/>
      <c r="K145" s="22"/>
      <c r="L145" s="23"/>
    </row>
    <row r="146" spans="4:12" x14ac:dyDescent="0.25">
      <c r="D146" s="4" t="s">
        <v>30</v>
      </c>
      <c r="E146" s="24"/>
      <c r="F146" s="5"/>
      <c r="G146" s="5"/>
      <c r="H146" s="5"/>
      <c r="I146" s="5"/>
      <c r="J146" s="5"/>
      <c r="K146" s="5"/>
      <c r="L146" s="20"/>
    </row>
    <row r="147" spans="4:12" x14ac:dyDescent="0.25">
      <c r="D147" s="6" t="s">
        <v>27</v>
      </c>
      <c r="E147" s="850"/>
      <c r="F147" s="850"/>
      <c r="G147" s="850"/>
      <c r="H147" s="14"/>
      <c r="I147" s="14"/>
      <c r="J147" s="14"/>
      <c r="K147" s="14"/>
      <c r="L147" s="21"/>
    </row>
    <row r="148" spans="4:12" x14ac:dyDescent="0.25">
      <c r="D148" s="6" t="s">
        <v>9</v>
      </c>
      <c r="E148" s="851"/>
      <c r="F148" s="852"/>
      <c r="G148" s="42" t="s">
        <v>10</v>
      </c>
      <c r="H148" s="36"/>
      <c r="I148" s="42" t="s">
        <v>31</v>
      </c>
      <c r="J148" s="36" t="s">
        <v>12</v>
      </c>
      <c r="K148" s="14"/>
      <c r="L148" s="21"/>
    </row>
    <row r="149" spans="4:12" x14ac:dyDescent="0.25">
      <c r="D149" s="6" t="s">
        <v>32</v>
      </c>
      <c r="E149" s="36"/>
      <c r="F149" s="14" t="s">
        <v>725</v>
      </c>
      <c r="G149" s="14" t="s">
        <v>259</v>
      </c>
      <c r="H149" s="36"/>
      <c r="I149" s="931" t="s">
        <v>33</v>
      </c>
      <c r="J149" s="931"/>
      <c r="K149" s="300"/>
      <c r="L149" s="21"/>
    </row>
    <row r="150" spans="4:12" x14ac:dyDescent="0.25">
      <c r="D150" s="6" t="s">
        <v>34</v>
      </c>
      <c r="E150" s="38"/>
      <c r="F150" s="42" t="s">
        <v>35</v>
      </c>
      <c r="G150" s="36"/>
      <c r="H150" s="927" t="s">
        <v>36</v>
      </c>
      <c r="I150" s="927"/>
      <c r="J150" s="36"/>
      <c r="K150" s="14"/>
      <c r="L150" s="21"/>
    </row>
    <row r="151" spans="4:12" x14ac:dyDescent="0.25">
      <c r="D151" s="6" t="s">
        <v>37</v>
      </c>
      <c r="E151" s="932"/>
      <c r="F151" s="932"/>
      <c r="G151" s="14"/>
      <c r="H151" s="933" t="s">
        <v>38</v>
      </c>
      <c r="I151" s="933"/>
      <c r="J151" s="933"/>
      <c r="K151" s="933"/>
      <c r="L151" s="934"/>
    </row>
    <row r="152" spans="4:12" x14ac:dyDescent="0.25">
      <c r="D152" s="926" t="s">
        <v>815</v>
      </c>
      <c r="E152" s="927"/>
      <c r="F152" s="927"/>
      <c r="G152" s="927"/>
      <c r="H152" s="36"/>
      <c r="I152" s="14"/>
      <c r="J152" s="14"/>
      <c r="K152" s="14"/>
      <c r="L152" s="21"/>
    </row>
    <row r="153" spans="4:12" ht="15.75" thickBot="1" x14ac:dyDescent="0.3">
      <c r="D153" s="928" t="s">
        <v>39</v>
      </c>
      <c r="E153" s="929"/>
      <c r="F153" s="929"/>
      <c r="G153" s="930"/>
      <c r="H153" s="37"/>
      <c r="I153" s="22"/>
      <c r="J153" s="22"/>
      <c r="K153" s="22"/>
      <c r="L153" s="23"/>
    </row>
    <row r="154" spans="4:12" x14ac:dyDescent="0.25">
      <c r="D154" s="4" t="s">
        <v>30</v>
      </c>
      <c r="E154" s="24"/>
      <c r="F154" s="5"/>
      <c r="G154" s="5"/>
      <c r="H154" s="5"/>
      <c r="I154" s="5"/>
      <c r="J154" s="5"/>
      <c r="K154" s="5"/>
      <c r="L154" s="20"/>
    </row>
    <row r="155" spans="4:12" x14ac:dyDescent="0.25">
      <c r="D155" s="6" t="s">
        <v>27</v>
      </c>
      <c r="E155" s="850"/>
      <c r="F155" s="850"/>
      <c r="G155" s="850"/>
      <c r="H155" s="14"/>
      <c r="I155" s="14"/>
      <c r="J155" s="14"/>
      <c r="K155" s="14"/>
      <c r="L155" s="21"/>
    </row>
    <row r="156" spans="4:12" x14ac:dyDescent="0.25">
      <c r="D156" s="6" t="s">
        <v>9</v>
      </c>
      <c r="E156" s="851"/>
      <c r="F156" s="852"/>
      <c r="G156" s="42" t="s">
        <v>10</v>
      </c>
      <c r="H156" s="36"/>
      <c r="I156" s="42" t="s">
        <v>31</v>
      </c>
      <c r="J156" s="36" t="s">
        <v>12</v>
      </c>
      <c r="K156" s="14"/>
      <c r="L156" s="21"/>
    </row>
    <row r="157" spans="4:12" x14ac:dyDescent="0.25">
      <c r="D157" s="6" t="s">
        <v>32</v>
      </c>
      <c r="E157" s="36"/>
      <c r="F157" s="14" t="s">
        <v>725</v>
      </c>
      <c r="G157" s="14" t="s">
        <v>259</v>
      </c>
      <c r="H157" s="36"/>
      <c r="I157" s="931" t="s">
        <v>33</v>
      </c>
      <c r="J157" s="931"/>
      <c r="K157" s="300"/>
      <c r="L157" s="21"/>
    </row>
    <row r="158" spans="4:12" x14ac:dyDescent="0.25">
      <c r="D158" s="6" t="s">
        <v>34</v>
      </c>
      <c r="E158" s="38"/>
      <c r="F158" s="42" t="s">
        <v>35</v>
      </c>
      <c r="G158" s="36"/>
      <c r="H158" s="927" t="s">
        <v>36</v>
      </c>
      <c r="I158" s="927"/>
      <c r="J158" s="36"/>
      <c r="K158" s="14"/>
      <c r="L158" s="21"/>
    </row>
    <row r="159" spans="4:12" x14ac:dyDescent="0.25">
      <c r="D159" s="6" t="s">
        <v>37</v>
      </c>
      <c r="E159" s="932"/>
      <c r="F159" s="932"/>
      <c r="G159" s="14"/>
      <c r="H159" s="933" t="s">
        <v>38</v>
      </c>
      <c r="I159" s="933"/>
      <c r="J159" s="933"/>
      <c r="K159" s="933"/>
      <c r="L159" s="934"/>
    </row>
    <row r="160" spans="4:12" x14ac:dyDescent="0.25">
      <c r="D160" s="926" t="s">
        <v>815</v>
      </c>
      <c r="E160" s="927"/>
      <c r="F160" s="927"/>
      <c r="G160" s="927"/>
      <c r="H160" s="36"/>
      <c r="I160" s="14"/>
      <c r="J160" s="14"/>
      <c r="K160" s="14"/>
      <c r="L160" s="21"/>
    </row>
    <row r="161" spans="4:12" ht="15.75" thickBot="1" x14ac:dyDescent="0.3">
      <c r="D161" s="928" t="s">
        <v>39</v>
      </c>
      <c r="E161" s="929"/>
      <c r="F161" s="929"/>
      <c r="G161" s="930"/>
      <c r="H161" s="37"/>
      <c r="I161" s="22"/>
      <c r="J161" s="22"/>
      <c r="K161" s="22"/>
      <c r="L161" s="23"/>
    </row>
    <row r="162" spans="4:12" x14ac:dyDescent="0.25">
      <c r="D162" s="4" t="s">
        <v>30</v>
      </c>
      <c r="E162" s="24"/>
      <c r="F162" s="5"/>
      <c r="G162" s="5"/>
      <c r="H162" s="5"/>
      <c r="I162" s="5"/>
      <c r="J162" s="5"/>
      <c r="K162" s="5"/>
      <c r="L162" s="20"/>
    </row>
    <row r="163" spans="4:12" x14ac:dyDescent="0.25">
      <c r="D163" s="6" t="s">
        <v>27</v>
      </c>
      <c r="E163" s="850"/>
      <c r="F163" s="850"/>
      <c r="G163" s="850"/>
      <c r="H163" s="14"/>
      <c r="I163" s="14"/>
      <c r="J163" s="14"/>
      <c r="K163" s="14"/>
      <c r="L163" s="21"/>
    </row>
    <row r="164" spans="4:12" x14ac:dyDescent="0.25">
      <c r="D164" s="6" t="s">
        <v>9</v>
      </c>
      <c r="E164" s="851"/>
      <c r="F164" s="852"/>
      <c r="G164" s="42" t="s">
        <v>10</v>
      </c>
      <c r="H164" s="36"/>
      <c r="I164" s="42" t="s">
        <v>31</v>
      </c>
      <c r="J164" s="36" t="s">
        <v>12</v>
      </c>
      <c r="K164" s="14"/>
      <c r="L164" s="21"/>
    </row>
    <row r="165" spans="4:12" x14ac:dyDescent="0.25">
      <c r="D165" s="6" t="s">
        <v>32</v>
      </c>
      <c r="E165" s="36"/>
      <c r="F165" s="14" t="s">
        <v>725</v>
      </c>
      <c r="G165" s="14" t="s">
        <v>259</v>
      </c>
      <c r="H165" s="36"/>
      <c r="I165" s="931" t="s">
        <v>33</v>
      </c>
      <c r="J165" s="931"/>
      <c r="K165" s="300"/>
      <c r="L165" s="21"/>
    </row>
    <row r="166" spans="4:12" x14ac:dyDescent="0.25">
      <c r="D166" s="6" t="s">
        <v>34</v>
      </c>
      <c r="E166" s="38"/>
      <c r="F166" s="42" t="s">
        <v>35</v>
      </c>
      <c r="G166" s="36"/>
      <c r="H166" s="927" t="s">
        <v>36</v>
      </c>
      <c r="I166" s="927"/>
      <c r="J166" s="36"/>
      <c r="K166" s="14"/>
      <c r="L166" s="21"/>
    </row>
    <row r="167" spans="4:12" x14ac:dyDescent="0.25">
      <c r="D167" s="6" t="s">
        <v>37</v>
      </c>
      <c r="E167" s="932"/>
      <c r="F167" s="932"/>
      <c r="G167" s="14"/>
      <c r="H167" s="933" t="s">
        <v>38</v>
      </c>
      <c r="I167" s="933"/>
      <c r="J167" s="933"/>
      <c r="K167" s="933"/>
      <c r="L167" s="934"/>
    </row>
    <row r="168" spans="4:12" x14ac:dyDescent="0.25">
      <c r="D168" s="926" t="s">
        <v>815</v>
      </c>
      <c r="E168" s="927"/>
      <c r="F168" s="927"/>
      <c r="G168" s="927"/>
      <c r="H168" s="36"/>
      <c r="I168" s="14"/>
      <c r="J168" s="14"/>
      <c r="K168" s="14"/>
      <c r="L168" s="21"/>
    </row>
    <row r="169" spans="4:12" ht="15.75" thickBot="1" x14ac:dyDescent="0.3">
      <c r="D169" s="928" t="s">
        <v>39</v>
      </c>
      <c r="E169" s="929"/>
      <c r="F169" s="929"/>
      <c r="G169" s="930"/>
      <c r="H169" s="37"/>
      <c r="I169" s="22"/>
      <c r="J169" s="22"/>
      <c r="K169" s="22"/>
      <c r="L169" s="23"/>
    </row>
    <row r="170" spans="4:12" x14ac:dyDescent="0.25">
      <c r="D170" s="4" t="s">
        <v>30</v>
      </c>
      <c r="E170" s="24"/>
      <c r="F170" s="5"/>
      <c r="G170" s="5"/>
      <c r="H170" s="5"/>
      <c r="I170" s="5"/>
      <c r="J170" s="5"/>
      <c r="K170" s="5"/>
      <c r="L170" s="20"/>
    </row>
    <row r="171" spans="4:12" x14ac:dyDescent="0.25">
      <c r="D171" s="6" t="s">
        <v>27</v>
      </c>
      <c r="E171" s="850"/>
      <c r="F171" s="850"/>
      <c r="G171" s="850"/>
      <c r="H171" s="14"/>
      <c r="I171" s="14"/>
      <c r="J171" s="14"/>
      <c r="K171" s="14"/>
      <c r="L171" s="21"/>
    </row>
    <row r="172" spans="4:12" x14ac:dyDescent="0.25">
      <c r="D172" s="6" t="s">
        <v>9</v>
      </c>
      <c r="E172" s="851"/>
      <c r="F172" s="852"/>
      <c r="G172" s="42" t="s">
        <v>10</v>
      </c>
      <c r="H172" s="36"/>
      <c r="I172" s="42" t="s">
        <v>31</v>
      </c>
      <c r="J172" s="36" t="s">
        <v>12</v>
      </c>
      <c r="K172" s="14"/>
      <c r="L172" s="21"/>
    </row>
    <row r="173" spans="4:12" x14ac:dyDescent="0.25">
      <c r="D173" s="6" t="s">
        <v>32</v>
      </c>
      <c r="E173" s="36"/>
      <c r="F173" s="14" t="s">
        <v>725</v>
      </c>
      <c r="G173" s="14" t="s">
        <v>259</v>
      </c>
      <c r="H173" s="36"/>
      <c r="I173" s="931" t="s">
        <v>33</v>
      </c>
      <c r="J173" s="931"/>
      <c r="K173" s="300"/>
      <c r="L173" s="21"/>
    </row>
    <row r="174" spans="4:12" x14ac:dyDescent="0.25">
      <c r="D174" s="6" t="s">
        <v>34</v>
      </c>
      <c r="E174" s="38"/>
      <c r="F174" s="42" t="s">
        <v>35</v>
      </c>
      <c r="G174" s="36"/>
      <c r="H174" s="927" t="s">
        <v>36</v>
      </c>
      <c r="I174" s="927"/>
      <c r="J174" s="36"/>
      <c r="K174" s="14"/>
      <c r="L174" s="21"/>
    </row>
    <row r="175" spans="4:12" x14ac:dyDescent="0.25">
      <c r="D175" s="6" t="s">
        <v>37</v>
      </c>
      <c r="E175" s="932"/>
      <c r="F175" s="932"/>
      <c r="G175" s="14"/>
      <c r="H175" s="933" t="s">
        <v>38</v>
      </c>
      <c r="I175" s="933"/>
      <c r="J175" s="933"/>
      <c r="K175" s="933"/>
      <c r="L175" s="934"/>
    </row>
    <row r="176" spans="4:12" x14ac:dyDescent="0.25">
      <c r="D176" s="926" t="s">
        <v>815</v>
      </c>
      <c r="E176" s="927"/>
      <c r="F176" s="927"/>
      <c r="G176" s="927"/>
      <c r="H176" s="36"/>
      <c r="I176" s="14"/>
      <c r="J176" s="14"/>
      <c r="K176" s="14"/>
      <c r="L176" s="21"/>
    </row>
    <row r="177" spans="4:12" ht="15.75" thickBot="1" x14ac:dyDescent="0.3">
      <c r="D177" s="928" t="s">
        <v>39</v>
      </c>
      <c r="E177" s="929"/>
      <c r="F177" s="929"/>
      <c r="G177" s="930"/>
      <c r="H177" s="37"/>
      <c r="I177" s="22"/>
      <c r="J177" s="22"/>
      <c r="K177" s="22"/>
      <c r="L177" s="23"/>
    </row>
    <row r="178" spans="4:12" x14ac:dyDescent="0.25">
      <c r="D178" s="4" t="s">
        <v>30</v>
      </c>
      <c r="E178" s="24"/>
      <c r="F178" s="5"/>
      <c r="G178" s="5"/>
      <c r="H178" s="5"/>
      <c r="I178" s="5"/>
      <c r="J178" s="5"/>
      <c r="K178" s="5"/>
      <c r="L178" s="20"/>
    </row>
    <row r="179" spans="4:12" x14ac:dyDescent="0.25">
      <c r="D179" s="6" t="s">
        <v>27</v>
      </c>
      <c r="E179" s="850"/>
      <c r="F179" s="850"/>
      <c r="G179" s="850"/>
      <c r="H179" s="14"/>
      <c r="I179" s="14"/>
      <c r="J179" s="14"/>
      <c r="K179" s="14"/>
      <c r="L179" s="21"/>
    </row>
    <row r="180" spans="4:12" x14ac:dyDescent="0.25">
      <c r="D180" s="6" t="s">
        <v>9</v>
      </c>
      <c r="E180" s="851"/>
      <c r="F180" s="852"/>
      <c r="G180" s="42" t="s">
        <v>10</v>
      </c>
      <c r="H180" s="36"/>
      <c r="I180" s="42" t="s">
        <v>31</v>
      </c>
      <c r="J180" s="36" t="s">
        <v>12</v>
      </c>
      <c r="K180" s="14"/>
      <c r="L180" s="21"/>
    </row>
    <row r="181" spans="4:12" x14ac:dyDescent="0.25">
      <c r="D181" s="6" t="s">
        <v>32</v>
      </c>
      <c r="E181" s="36"/>
      <c r="F181" s="14" t="s">
        <v>725</v>
      </c>
      <c r="G181" s="14" t="s">
        <v>259</v>
      </c>
      <c r="H181" s="36"/>
      <c r="I181" s="931" t="s">
        <v>33</v>
      </c>
      <c r="J181" s="931"/>
      <c r="K181" s="300"/>
      <c r="L181" s="21"/>
    </row>
    <row r="182" spans="4:12" x14ac:dyDescent="0.25">
      <c r="D182" s="6" t="s">
        <v>34</v>
      </c>
      <c r="E182" s="38"/>
      <c r="F182" s="42" t="s">
        <v>35</v>
      </c>
      <c r="G182" s="36"/>
      <c r="H182" s="927" t="s">
        <v>36</v>
      </c>
      <c r="I182" s="927"/>
      <c r="J182" s="36"/>
      <c r="K182" s="14"/>
      <c r="L182" s="21"/>
    </row>
    <row r="183" spans="4:12" x14ac:dyDescent="0.25">
      <c r="D183" s="6" t="s">
        <v>37</v>
      </c>
      <c r="E183" s="932"/>
      <c r="F183" s="932"/>
      <c r="G183" s="14"/>
      <c r="H183" s="933" t="s">
        <v>38</v>
      </c>
      <c r="I183" s="933"/>
      <c r="J183" s="933"/>
      <c r="K183" s="933"/>
      <c r="L183" s="934"/>
    </row>
    <row r="184" spans="4:12" x14ac:dyDescent="0.25">
      <c r="D184" s="926" t="s">
        <v>815</v>
      </c>
      <c r="E184" s="927"/>
      <c r="F184" s="927"/>
      <c r="G184" s="927"/>
      <c r="H184" s="36"/>
      <c r="I184" s="14"/>
      <c r="J184" s="14"/>
      <c r="K184" s="14"/>
      <c r="L184" s="21"/>
    </row>
    <row r="185" spans="4:12" ht="15.75" thickBot="1" x14ac:dyDescent="0.3">
      <c r="D185" s="928" t="s">
        <v>39</v>
      </c>
      <c r="E185" s="929"/>
      <c r="F185" s="929"/>
      <c r="G185" s="930"/>
      <c r="H185" s="37"/>
      <c r="I185" s="22"/>
      <c r="J185" s="22"/>
      <c r="K185" s="22"/>
      <c r="L185" s="23"/>
    </row>
    <row r="186" spans="4:12" x14ac:dyDescent="0.25">
      <c r="D186" s="4" t="s">
        <v>30</v>
      </c>
      <c r="E186" s="24"/>
      <c r="F186" s="5"/>
      <c r="G186" s="5"/>
      <c r="H186" s="5"/>
      <c r="I186" s="5"/>
      <c r="J186" s="5"/>
      <c r="K186" s="5"/>
      <c r="L186" s="20"/>
    </row>
    <row r="187" spans="4:12" x14ac:dyDescent="0.25">
      <c r="D187" s="6" t="s">
        <v>27</v>
      </c>
      <c r="E187" s="850"/>
      <c r="F187" s="850"/>
      <c r="G187" s="850"/>
      <c r="H187" s="14"/>
      <c r="I187" s="14"/>
      <c r="J187" s="14"/>
      <c r="K187" s="14"/>
      <c r="L187" s="21"/>
    </row>
    <row r="188" spans="4:12" x14ac:dyDescent="0.25">
      <c r="D188" s="6" t="s">
        <v>9</v>
      </c>
      <c r="E188" s="851"/>
      <c r="F188" s="852"/>
      <c r="G188" s="42" t="s">
        <v>10</v>
      </c>
      <c r="H188" s="36"/>
      <c r="I188" s="42" t="s">
        <v>31</v>
      </c>
      <c r="J188" s="36" t="s">
        <v>12</v>
      </c>
      <c r="K188" s="14"/>
      <c r="L188" s="21"/>
    </row>
    <row r="189" spans="4:12" x14ac:dyDescent="0.25">
      <c r="D189" s="6" t="s">
        <v>32</v>
      </c>
      <c r="E189" s="36"/>
      <c r="F189" s="14" t="s">
        <v>725</v>
      </c>
      <c r="G189" s="14" t="s">
        <v>259</v>
      </c>
      <c r="H189" s="36"/>
      <c r="I189" s="931" t="s">
        <v>33</v>
      </c>
      <c r="J189" s="931"/>
      <c r="K189" s="300"/>
      <c r="L189" s="21"/>
    </row>
    <row r="190" spans="4:12" x14ac:dyDescent="0.25">
      <c r="D190" s="6" t="s">
        <v>34</v>
      </c>
      <c r="E190" s="38"/>
      <c r="F190" s="42" t="s">
        <v>35</v>
      </c>
      <c r="G190" s="36"/>
      <c r="H190" s="927" t="s">
        <v>36</v>
      </c>
      <c r="I190" s="927"/>
      <c r="J190" s="36"/>
      <c r="K190" s="14"/>
      <c r="L190" s="21"/>
    </row>
    <row r="191" spans="4:12" x14ac:dyDescent="0.25">
      <c r="D191" s="6" t="s">
        <v>37</v>
      </c>
      <c r="E191" s="932"/>
      <c r="F191" s="932"/>
      <c r="G191" s="14"/>
      <c r="H191" s="933" t="s">
        <v>38</v>
      </c>
      <c r="I191" s="933"/>
      <c r="J191" s="933"/>
      <c r="K191" s="933"/>
      <c r="L191" s="934"/>
    </row>
    <row r="192" spans="4:12" x14ac:dyDescent="0.25">
      <c r="D192" s="926" t="s">
        <v>815</v>
      </c>
      <c r="E192" s="927"/>
      <c r="F192" s="927"/>
      <c r="G192" s="927"/>
      <c r="H192" s="36"/>
      <c r="I192" s="14"/>
      <c r="J192" s="14"/>
      <c r="K192" s="14"/>
      <c r="L192" s="21"/>
    </row>
    <row r="193" spans="4:12" ht="15.75" thickBot="1" x14ac:dyDescent="0.3">
      <c r="D193" s="928" t="s">
        <v>39</v>
      </c>
      <c r="E193" s="929"/>
      <c r="F193" s="929"/>
      <c r="G193" s="930"/>
      <c r="H193" s="37"/>
      <c r="I193" s="22"/>
      <c r="J193" s="22"/>
      <c r="K193" s="22"/>
      <c r="L193" s="23"/>
    </row>
    <row r="194" spans="4:12" x14ac:dyDescent="0.25">
      <c r="D194" s="4" t="s">
        <v>30</v>
      </c>
      <c r="E194" s="24"/>
      <c r="F194" s="5"/>
      <c r="G194" s="5"/>
      <c r="H194" s="5"/>
      <c r="I194" s="5"/>
      <c r="J194" s="5"/>
      <c r="K194" s="5"/>
      <c r="L194" s="20"/>
    </row>
    <row r="195" spans="4:12" x14ac:dyDescent="0.25">
      <c r="D195" s="6" t="s">
        <v>27</v>
      </c>
      <c r="E195" s="850"/>
      <c r="F195" s="850"/>
      <c r="G195" s="850"/>
      <c r="H195" s="14"/>
      <c r="I195" s="14"/>
      <c r="J195" s="14"/>
      <c r="K195" s="14"/>
      <c r="L195" s="21"/>
    </row>
    <row r="196" spans="4:12" x14ac:dyDescent="0.25">
      <c r="D196" s="6" t="s">
        <v>9</v>
      </c>
      <c r="E196" s="851"/>
      <c r="F196" s="852"/>
      <c r="G196" s="42" t="s">
        <v>10</v>
      </c>
      <c r="H196" s="36"/>
      <c r="I196" s="42" t="s">
        <v>31</v>
      </c>
      <c r="J196" s="36" t="s">
        <v>12</v>
      </c>
      <c r="K196" s="14"/>
      <c r="L196" s="21"/>
    </row>
    <row r="197" spans="4:12" x14ac:dyDescent="0.25">
      <c r="D197" s="6" t="s">
        <v>32</v>
      </c>
      <c r="E197" s="36"/>
      <c r="F197" s="14" t="s">
        <v>725</v>
      </c>
      <c r="G197" s="14" t="s">
        <v>259</v>
      </c>
      <c r="H197" s="36"/>
      <c r="I197" s="931" t="s">
        <v>33</v>
      </c>
      <c r="J197" s="931"/>
      <c r="K197" s="300"/>
      <c r="L197" s="21"/>
    </row>
    <row r="198" spans="4:12" x14ac:dyDescent="0.25">
      <c r="D198" s="6" t="s">
        <v>34</v>
      </c>
      <c r="E198" s="38"/>
      <c r="F198" s="42" t="s">
        <v>35</v>
      </c>
      <c r="G198" s="36"/>
      <c r="H198" s="927" t="s">
        <v>36</v>
      </c>
      <c r="I198" s="927"/>
      <c r="J198" s="36"/>
      <c r="K198" s="14"/>
      <c r="L198" s="21"/>
    </row>
    <row r="199" spans="4:12" x14ac:dyDescent="0.25">
      <c r="D199" s="6" t="s">
        <v>37</v>
      </c>
      <c r="E199" s="932"/>
      <c r="F199" s="932"/>
      <c r="G199" s="14"/>
      <c r="H199" s="933" t="s">
        <v>38</v>
      </c>
      <c r="I199" s="933"/>
      <c r="J199" s="933"/>
      <c r="K199" s="933"/>
      <c r="L199" s="934"/>
    </row>
    <row r="200" spans="4:12" x14ac:dyDescent="0.25">
      <c r="D200" s="926" t="s">
        <v>815</v>
      </c>
      <c r="E200" s="927"/>
      <c r="F200" s="927"/>
      <c r="G200" s="927"/>
      <c r="H200" s="36"/>
      <c r="I200" s="14"/>
      <c r="J200" s="14"/>
      <c r="K200" s="14"/>
      <c r="L200" s="21"/>
    </row>
    <row r="201" spans="4:12" ht="15.75" thickBot="1" x14ac:dyDescent="0.3">
      <c r="D201" s="928" t="s">
        <v>39</v>
      </c>
      <c r="E201" s="929"/>
      <c r="F201" s="929"/>
      <c r="G201" s="930"/>
      <c r="H201" s="37"/>
      <c r="I201" s="22"/>
      <c r="J201" s="22"/>
      <c r="K201" s="22"/>
      <c r="L201" s="23"/>
    </row>
  </sheetData>
  <sheetProtection algorithmName="SHA-512" hashValue="F2AyoPoillqlCEtWz4SNU0G0r6YpOo2779NGtVzvejT5SfYihIWQkyRo7BgdL3US3eXUvbJ9/q4ZZRHiGLVcrQ==" saltValue="sNm+19+QC65weHWh80G2kQ==" spinCount="100000" sheet="1" objects="1" scenarios="1"/>
  <mergeCells count="203">
    <mergeCell ref="M9:P9"/>
    <mergeCell ref="D8:G8"/>
    <mergeCell ref="I13:J13"/>
    <mergeCell ref="H14:I14"/>
    <mergeCell ref="H15:L15"/>
    <mergeCell ref="I21:J21"/>
    <mergeCell ref="I29:J29"/>
    <mergeCell ref="E15:F15"/>
    <mergeCell ref="D40:G40"/>
    <mergeCell ref="D16:G16"/>
    <mergeCell ref="E39:F39"/>
    <mergeCell ref="D32:G32"/>
    <mergeCell ref="E27:G27"/>
    <mergeCell ref="E28:F28"/>
    <mergeCell ref="E31:F31"/>
    <mergeCell ref="E35:G35"/>
    <mergeCell ref="E36:F36"/>
    <mergeCell ref="D24:G24"/>
    <mergeCell ref="D25:G25"/>
    <mergeCell ref="E23:F23"/>
    <mergeCell ref="D33:G33"/>
    <mergeCell ref="D1:L1"/>
    <mergeCell ref="I5:J5"/>
    <mergeCell ref="H6:I6"/>
    <mergeCell ref="H7:L7"/>
    <mergeCell ref="E3:G3"/>
    <mergeCell ref="E4:F4"/>
    <mergeCell ref="E7:F7"/>
    <mergeCell ref="E11:G11"/>
    <mergeCell ref="E12:F12"/>
    <mergeCell ref="D9:G9"/>
    <mergeCell ref="D49:G49"/>
    <mergeCell ref="E51:G51"/>
    <mergeCell ref="E52:F52"/>
    <mergeCell ref="I53:J53"/>
    <mergeCell ref="D48:G48"/>
    <mergeCell ref="E43:G43"/>
    <mergeCell ref="D17:G17"/>
    <mergeCell ref="E19:G19"/>
    <mergeCell ref="E20:F20"/>
    <mergeCell ref="H22:I22"/>
    <mergeCell ref="H23:L23"/>
    <mergeCell ref="E44:F44"/>
    <mergeCell ref="I45:J45"/>
    <mergeCell ref="H46:I46"/>
    <mergeCell ref="E47:F47"/>
    <mergeCell ref="H47:L47"/>
    <mergeCell ref="H30:I30"/>
    <mergeCell ref="H31:L31"/>
    <mergeCell ref="D41:G41"/>
    <mergeCell ref="I37:J37"/>
    <mergeCell ref="H38:I38"/>
    <mergeCell ref="H39:L39"/>
    <mergeCell ref="I69:J69"/>
    <mergeCell ref="H70:I70"/>
    <mergeCell ref="E71:F71"/>
    <mergeCell ref="H71:L71"/>
    <mergeCell ref="D65:G65"/>
    <mergeCell ref="E59:G59"/>
    <mergeCell ref="E60:F60"/>
    <mergeCell ref="H54:I54"/>
    <mergeCell ref="E55:F55"/>
    <mergeCell ref="H55:L55"/>
    <mergeCell ref="D56:G56"/>
    <mergeCell ref="D57:G57"/>
    <mergeCell ref="I61:J61"/>
    <mergeCell ref="H62:I62"/>
    <mergeCell ref="E63:F63"/>
    <mergeCell ref="H63:L63"/>
    <mergeCell ref="D64:G64"/>
    <mergeCell ref="E67:G67"/>
    <mergeCell ref="E68:F68"/>
    <mergeCell ref="D97:G97"/>
    <mergeCell ref="E99:G99"/>
    <mergeCell ref="E100:F100"/>
    <mergeCell ref="I101:J101"/>
    <mergeCell ref="D96:G96"/>
    <mergeCell ref="D81:G81"/>
    <mergeCell ref="E83:G83"/>
    <mergeCell ref="E84:F84"/>
    <mergeCell ref="I85:J85"/>
    <mergeCell ref="H86:I86"/>
    <mergeCell ref="E87:F87"/>
    <mergeCell ref="H87:L87"/>
    <mergeCell ref="D88:G88"/>
    <mergeCell ref="D89:G89"/>
    <mergeCell ref="E91:G91"/>
    <mergeCell ref="E107:G107"/>
    <mergeCell ref="E108:F108"/>
    <mergeCell ref="H102:I102"/>
    <mergeCell ref="E103:F103"/>
    <mergeCell ref="H103:L103"/>
    <mergeCell ref="D104:G104"/>
    <mergeCell ref="D105:G105"/>
    <mergeCell ref="E115:G115"/>
    <mergeCell ref="E116:F116"/>
    <mergeCell ref="E135:F135"/>
    <mergeCell ref="D137:G137"/>
    <mergeCell ref="D129:G129"/>
    <mergeCell ref="E131:G131"/>
    <mergeCell ref="E132:F132"/>
    <mergeCell ref="H118:I118"/>
    <mergeCell ref="E119:F119"/>
    <mergeCell ref="H119:L119"/>
    <mergeCell ref="D113:G113"/>
    <mergeCell ref="I117:J117"/>
    <mergeCell ref="E127:F127"/>
    <mergeCell ref="E124:F124"/>
    <mergeCell ref="I125:J125"/>
    <mergeCell ref="H126:I126"/>
    <mergeCell ref="H127:L127"/>
    <mergeCell ref="D128:G128"/>
    <mergeCell ref="D120:G120"/>
    <mergeCell ref="D121:G121"/>
    <mergeCell ref="E123:G123"/>
    <mergeCell ref="E147:G147"/>
    <mergeCell ref="E148:F148"/>
    <mergeCell ref="E143:F143"/>
    <mergeCell ref="H143:L143"/>
    <mergeCell ref="D144:G144"/>
    <mergeCell ref="E92:F92"/>
    <mergeCell ref="I93:J93"/>
    <mergeCell ref="H94:I94"/>
    <mergeCell ref="E95:F95"/>
    <mergeCell ref="H95:L95"/>
    <mergeCell ref="I133:J133"/>
    <mergeCell ref="H134:I134"/>
    <mergeCell ref="H135:L135"/>
    <mergeCell ref="D136:G136"/>
    <mergeCell ref="I109:J109"/>
    <mergeCell ref="H110:I110"/>
    <mergeCell ref="E111:F111"/>
    <mergeCell ref="H111:L111"/>
    <mergeCell ref="D112:G112"/>
    <mergeCell ref="D145:G145"/>
    <mergeCell ref="E139:G139"/>
    <mergeCell ref="E140:F140"/>
    <mergeCell ref="I141:J141"/>
    <mergeCell ref="H142:I142"/>
    <mergeCell ref="E79:F79"/>
    <mergeCell ref="E76:F76"/>
    <mergeCell ref="I77:J77"/>
    <mergeCell ref="H78:I78"/>
    <mergeCell ref="H79:L79"/>
    <mergeCell ref="D80:G80"/>
    <mergeCell ref="D72:G72"/>
    <mergeCell ref="D73:G73"/>
    <mergeCell ref="E75:G75"/>
    <mergeCell ref="I165:J165"/>
    <mergeCell ref="H166:I166"/>
    <mergeCell ref="E167:F167"/>
    <mergeCell ref="H167:L167"/>
    <mergeCell ref="I149:J149"/>
    <mergeCell ref="H150:I150"/>
    <mergeCell ref="H151:L151"/>
    <mergeCell ref="D152:G152"/>
    <mergeCell ref="D153:G153"/>
    <mergeCell ref="E155:G155"/>
    <mergeCell ref="E151:F151"/>
    <mergeCell ref="D161:G161"/>
    <mergeCell ref="E163:G163"/>
    <mergeCell ref="E164:F164"/>
    <mergeCell ref="E159:F159"/>
    <mergeCell ref="E156:F156"/>
    <mergeCell ref="I157:J157"/>
    <mergeCell ref="H158:I158"/>
    <mergeCell ref="H159:L159"/>
    <mergeCell ref="D160:G160"/>
    <mergeCell ref="E180:F180"/>
    <mergeCell ref="I181:J181"/>
    <mergeCell ref="I173:J173"/>
    <mergeCell ref="H174:I174"/>
    <mergeCell ref="E175:F175"/>
    <mergeCell ref="H175:L175"/>
    <mergeCell ref="D176:G176"/>
    <mergeCell ref="D168:G168"/>
    <mergeCell ref="D169:G169"/>
    <mergeCell ref="E171:G171"/>
    <mergeCell ref="E172:F172"/>
    <mergeCell ref="M6:P6"/>
    <mergeCell ref="D200:G200"/>
    <mergeCell ref="D201:G201"/>
    <mergeCell ref="E196:F196"/>
    <mergeCell ref="I197:J197"/>
    <mergeCell ref="H198:I198"/>
    <mergeCell ref="E199:F199"/>
    <mergeCell ref="H199:L199"/>
    <mergeCell ref="E191:F191"/>
    <mergeCell ref="H191:L191"/>
    <mergeCell ref="D192:G192"/>
    <mergeCell ref="D193:G193"/>
    <mergeCell ref="E195:G195"/>
    <mergeCell ref="E187:G187"/>
    <mergeCell ref="E188:F188"/>
    <mergeCell ref="I189:J189"/>
    <mergeCell ref="H190:I190"/>
    <mergeCell ref="H182:I182"/>
    <mergeCell ref="E183:F183"/>
    <mergeCell ref="H183:L183"/>
    <mergeCell ref="D184:G184"/>
    <mergeCell ref="D185:G185"/>
    <mergeCell ref="D177:G177"/>
    <mergeCell ref="E179:G179"/>
  </mergeCells>
  <dataValidations count="3">
    <dataValidation type="list" allowBlank="1" showInputMessage="1" showErrorMessage="1" sqref="K5 K29 K21 K13 K69 K61 K53 K45 K37 K77 K109 K101 K93 K85 K141 K173 K165 K157 K125 K189 K149 K181 K197 K117 K133" xr:uid="{00000000-0002-0000-0A00-000000000000}">
      <formula1>$S$6:$S$9</formula1>
    </dataValidation>
    <dataValidation type="list" allowBlank="1" showInputMessage="1" showErrorMessage="1" sqref="G6 J38 G38 J30 G30 J22 G22 J14 G14 J6 G46 J78 G78 J70 G70 J62 G62 J54 G54 J46 G86 J118 G118 J110 G110 J102 G102 J94 G94 J86 G126 J158 G158 J150 G150 J142 G142 J134 G134 J126 G166 J198 G198 J190 G190 J182 G182 J174 G174 J166" xr:uid="{00000000-0002-0000-0A00-000001000000}">
      <formula1>$S$10:$S$12</formula1>
    </dataValidation>
    <dataValidation type="list" allowBlank="1" showInputMessage="1" showErrorMessage="1" sqref="E7:F7 E39:F39 E31:F31 E23:F23 E15:F15 E47:F47 E79:F79 E71:F71 E63:F63 E55:F55 E87:F87 E119:F119 E111:F111 E103:F103 E95:F95 E127:F127 E159:F159 E151:F151 E143:F143 E135:F135 E167:F167 E199:F199 E191:F191 E183:F183 E175:F175" xr:uid="{00000000-0002-0000-0A00-000002000000}">
      <formula1>$U$6:$U$9</formula1>
    </dataValidation>
  </dataValidations>
  <printOptions horizontalCentered="1"/>
  <pageMargins left="0.25" right="0.25" top="1" bottom="0.5" header="0.3" footer="0.3"/>
  <pageSetup fitToHeight="0" orientation="portrait" r:id="rId1"/>
  <headerFooter>
    <oddHeader>&amp;C&amp;G</oddHeader>
    <oddFooter>&amp;L&amp;D&amp;R&amp;N</oddFooter>
  </headerFooter>
  <rowBreaks count="2" manualBreakCount="2">
    <brk id="41" min="3" max="11" man="1"/>
    <brk id="81" min="3" max="11"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1"/>
    <pageSetUpPr fitToPage="1"/>
  </sheetPr>
  <dimension ref="C1:W27"/>
  <sheetViews>
    <sheetView showGridLines="0" showRowColHeaders="0" zoomScaleNormal="100" workbookViewId="0"/>
  </sheetViews>
  <sheetFormatPr defaultRowHeight="15" x14ac:dyDescent="0.25"/>
  <cols>
    <col min="1" max="1" width="3" customWidth="1"/>
    <col min="2" max="2" width="26.28515625" customWidth="1"/>
    <col min="3" max="3" width="3" style="32" customWidth="1"/>
    <col min="4" max="4" width="8.85546875" customWidth="1"/>
    <col min="5" max="5" width="9.85546875" customWidth="1"/>
    <col min="21" max="21" width="39.28515625" hidden="1" customWidth="1"/>
    <col min="22" max="22" width="10.85546875" customWidth="1"/>
  </cols>
  <sheetData>
    <row r="1" spans="3:23" ht="19.5" thickBot="1" x14ac:dyDescent="0.3">
      <c r="C1" s="34"/>
    </row>
    <row r="2" spans="3:23" ht="18" customHeight="1" x14ac:dyDescent="0.25">
      <c r="C2" s="35"/>
      <c r="D2" s="974" t="s">
        <v>58</v>
      </c>
      <c r="E2" s="975"/>
      <c r="F2" s="975"/>
      <c r="G2" s="975"/>
      <c r="H2" s="975"/>
      <c r="I2" s="975"/>
      <c r="J2" s="975"/>
      <c r="K2" s="975"/>
      <c r="L2" s="975"/>
      <c r="M2" s="975"/>
      <c r="N2" s="975"/>
      <c r="O2" s="975"/>
      <c r="P2" s="975"/>
      <c r="Q2" s="976"/>
    </row>
    <row r="3" spans="3:23" ht="18" customHeight="1" x14ac:dyDescent="0.25">
      <c r="C3" s="35"/>
      <c r="D3" s="26"/>
      <c r="Q3" s="27"/>
      <c r="U3" t="s">
        <v>49</v>
      </c>
    </row>
    <row r="4" spans="3:23" ht="18" customHeight="1" x14ac:dyDescent="0.25">
      <c r="C4" s="35"/>
      <c r="D4" s="415"/>
      <c r="E4" s="7"/>
      <c r="F4" s="7"/>
      <c r="H4" s="980" t="s">
        <v>48</v>
      </c>
      <c r="I4" s="980"/>
      <c r="J4" s="977"/>
      <c r="K4" s="978"/>
      <c r="L4" s="979"/>
      <c r="M4" s="7"/>
      <c r="N4" s="7"/>
      <c r="O4" s="7"/>
      <c r="P4" s="7"/>
      <c r="Q4" s="434"/>
      <c r="U4" t="s">
        <v>79</v>
      </c>
    </row>
    <row r="5" spans="3:23" ht="18" customHeight="1" x14ac:dyDescent="0.25">
      <c r="C5" s="35"/>
      <c r="D5" s="415"/>
      <c r="E5" s="7"/>
      <c r="F5" s="942"/>
      <c r="G5" s="942"/>
      <c r="H5" s="942"/>
      <c r="I5" s="942"/>
      <c r="J5" s="942"/>
      <c r="K5" s="942"/>
      <c r="L5" s="942"/>
      <c r="M5" s="942"/>
      <c r="N5" s="942"/>
      <c r="O5" s="7"/>
      <c r="P5" s="7"/>
      <c r="Q5" s="434"/>
      <c r="U5" t="s">
        <v>80</v>
      </c>
    </row>
    <row r="6" spans="3:23" ht="18" customHeight="1" x14ac:dyDescent="0.25">
      <c r="C6" s="35"/>
      <c r="D6" s="415"/>
      <c r="E6" s="996" t="s">
        <v>781</v>
      </c>
      <c r="F6" s="996"/>
      <c r="G6" s="994" t="s">
        <v>779</v>
      </c>
      <c r="H6" s="994"/>
      <c r="I6" s="995"/>
      <c r="J6" s="992"/>
      <c r="K6" s="979"/>
      <c r="L6" s="993" t="s">
        <v>780</v>
      </c>
      <c r="M6" s="994"/>
      <c r="N6" s="995"/>
      <c r="O6" s="977"/>
      <c r="P6" s="979"/>
      <c r="Q6" s="434"/>
      <c r="U6" t="s">
        <v>120</v>
      </c>
    </row>
    <row r="7" spans="3:23" ht="18" customHeight="1" x14ac:dyDescent="0.25">
      <c r="C7" s="35"/>
      <c r="D7" s="415"/>
      <c r="E7" s="7"/>
      <c r="F7" s="7"/>
      <c r="H7" s="491"/>
      <c r="I7" s="491"/>
      <c r="J7" s="11"/>
      <c r="K7" s="11"/>
      <c r="L7" s="11"/>
      <c r="M7" s="7"/>
      <c r="N7" s="7"/>
      <c r="O7" s="7"/>
      <c r="P7" s="7"/>
      <c r="Q7" s="434"/>
      <c r="U7" s="413"/>
    </row>
    <row r="8" spans="3:23" ht="18" customHeight="1" x14ac:dyDescent="0.25">
      <c r="C8" s="35"/>
      <c r="D8" s="981" t="s">
        <v>50</v>
      </c>
      <c r="E8" s="982"/>
      <c r="F8" s="982"/>
      <c r="G8" s="982"/>
      <c r="H8" s="982"/>
      <c r="I8" s="982"/>
      <c r="J8" s="982"/>
      <c r="K8" s="982"/>
      <c r="L8" s="982"/>
      <c r="M8" s="982"/>
      <c r="N8" s="982"/>
      <c r="O8" s="982"/>
      <c r="P8" s="982"/>
      <c r="Q8" s="983"/>
      <c r="U8" t="s">
        <v>59</v>
      </c>
    </row>
    <row r="9" spans="3:23" ht="18" customHeight="1" x14ac:dyDescent="0.25">
      <c r="C9" s="35"/>
      <c r="D9" s="984" t="s">
        <v>78</v>
      </c>
      <c r="E9" s="985"/>
      <c r="F9" s="985"/>
      <c r="G9" s="985"/>
      <c r="H9" s="985"/>
      <c r="I9" s="985"/>
      <c r="J9" s="985"/>
      <c r="K9" s="985"/>
      <c r="L9" s="985"/>
      <c r="M9" s="985"/>
      <c r="N9" s="985"/>
      <c r="O9" s="985"/>
      <c r="P9" s="985"/>
      <c r="Q9" s="986"/>
      <c r="U9" t="s">
        <v>60</v>
      </c>
    </row>
    <row r="10" spans="3:23" ht="18" customHeight="1" x14ac:dyDescent="0.25">
      <c r="C10" s="35"/>
      <c r="D10" s="987" t="s">
        <v>616</v>
      </c>
      <c r="E10" s="988"/>
      <c r="F10" s="988"/>
      <c r="G10" s="988"/>
      <c r="H10" s="988"/>
      <c r="I10" s="988"/>
      <c r="J10" s="988"/>
      <c r="K10" s="988"/>
      <c r="L10" s="988"/>
      <c r="M10" s="988"/>
      <c r="N10" s="988"/>
      <c r="O10" s="988"/>
      <c r="P10" s="988"/>
      <c r="Q10" s="989"/>
      <c r="S10" s="413" t="s">
        <v>253</v>
      </c>
      <c r="T10" s="413"/>
      <c r="U10" t="s">
        <v>796</v>
      </c>
      <c r="V10" s="413"/>
      <c r="W10" s="413"/>
    </row>
    <row r="11" spans="3:23" ht="18" customHeight="1" x14ac:dyDescent="0.25">
      <c r="C11" s="35"/>
      <c r="D11" s="987" t="s">
        <v>617</v>
      </c>
      <c r="E11" s="988"/>
      <c r="F11" s="988"/>
      <c r="G11" s="988"/>
      <c r="H11" s="988"/>
      <c r="I11" s="988"/>
      <c r="J11" s="988"/>
      <c r="K11" s="988"/>
      <c r="L11" s="988"/>
      <c r="M11" s="988"/>
      <c r="N11" s="988"/>
      <c r="O11" s="988"/>
      <c r="P11" s="988"/>
      <c r="Q11" s="989"/>
      <c r="U11" t="s">
        <v>797</v>
      </c>
    </row>
    <row r="12" spans="3:23" ht="18" customHeight="1" x14ac:dyDescent="0.25">
      <c r="C12" s="35"/>
      <c r="D12" s="987" t="s">
        <v>618</v>
      </c>
      <c r="E12" s="988"/>
      <c r="F12" s="988"/>
      <c r="G12" s="988"/>
      <c r="H12" s="988"/>
      <c r="I12" s="988"/>
      <c r="J12" s="988"/>
      <c r="K12" s="988"/>
      <c r="L12" s="988"/>
      <c r="M12" s="988"/>
      <c r="N12" s="988"/>
      <c r="O12" s="988"/>
      <c r="P12" s="988"/>
      <c r="Q12" s="989"/>
      <c r="U12" t="s">
        <v>248</v>
      </c>
    </row>
    <row r="13" spans="3:23" ht="18" customHeight="1" x14ac:dyDescent="0.25">
      <c r="C13" s="35"/>
      <c r="D13" s="492"/>
      <c r="E13" s="493"/>
      <c r="F13" s="493"/>
      <c r="G13" s="493"/>
      <c r="H13" s="493"/>
      <c r="I13" s="493"/>
      <c r="J13" s="493"/>
      <c r="K13" s="493"/>
      <c r="L13" s="493"/>
      <c r="M13" s="493"/>
      <c r="N13" s="493"/>
      <c r="O13" s="493"/>
      <c r="P13" s="493"/>
      <c r="Q13" s="494"/>
      <c r="U13" t="s">
        <v>249</v>
      </c>
    </row>
    <row r="14" spans="3:23" ht="18" customHeight="1" x14ac:dyDescent="0.25">
      <c r="C14" s="35"/>
      <c r="D14" s="946" t="s">
        <v>51</v>
      </c>
      <c r="E14" s="947"/>
      <c r="F14" s="947"/>
      <c r="G14" s="947"/>
      <c r="H14" s="947"/>
      <c r="I14" s="947"/>
      <c r="J14" s="947"/>
      <c r="K14" s="947"/>
      <c r="L14" s="947"/>
      <c r="M14" s="947"/>
      <c r="N14" s="947"/>
      <c r="O14" s="947"/>
      <c r="P14" s="947"/>
      <c r="Q14" s="948"/>
      <c r="U14" t="s">
        <v>61</v>
      </c>
    </row>
    <row r="15" spans="3:23" ht="18" customHeight="1" thickBot="1" x14ac:dyDescent="0.3">
      <c r="C15" s="35"/>
      <c r="D15" s="941" t="s">
        <v>52</v>
      </c>
      <c r="E15" s="942"/>
      <c r="F15" s="942"/>
      <c r="G15" s="942"/>
      <c r="H15" s="942" t="s">
        <v>54</v>
      </c>
      <c r="I15" s="942"/>
      <c r="J15" s="942" t="s">
        <v>53</v>
      </c>
      <c r="K15" s="942"/>
      <c r="L15" s="942" t="s">
        <v>64</v>
      </c>
      <c r="M15" s="942"/>
      <c r="N15" s="942" t="s">
        <v>718</v>
      </c>
      <c r="O15" s="942"/>
      <c r="P15" s="942"/>
      <c r="Q15" s="140" t="s">
        <v>63</v>
      </c>
      <c r="U15" t="s">
        <v>62</v>
      </c>
    </row>
    <row r="16" spans="3:23" ht="18" customHeight="1" x14ac:dyDescent="0.25">
      <c r="C16" s="35"/>
      <c r="D16" s="991"/>
      <c r="E16" s="951"/>
      <c r="F16" s="951"/>
      <c r="G16" s="951"/>
      <c r="H16" s="950"/>
      <c r="I16" s="951"/>
      <c r="J16" s="950"/>
      <c r="K16" s="951"/>
      <c r="L16" s="951"/>
      <c r="M16" s="951"/>
      <c r="N16" s="990"/>
      <c r="O16" s="990"/>
      <c r="P16" s="990"/>
      <c r="Q16" s="452"/>
      <c r="U16" t="s">
        <v>62</v>
      </c>
    </row>
    <row r="17" spans="3:21" ht="18" customHeight="1" x14ac:dyDescent="0.25">
      <c r="C17" s="35"/>
      <c r="D17" s="955"/>
      <c r="E17" s="952"/>
      <c r="F17" s="952"/>
      <c r="G17" s="952"/>
      <c r="H17" s="970"/>
      <c r="I17" s="952"/>
      <c r="J17" s="970"/>
      <c r="K17" s="952"/>
      <c r="L17" s="952"/>
      <c r="M17" s="952"/>
      <c r="N17" s="949"/>
      <c r="O17" s="949"/>
      <c r="P17" s="949"/>
      <c r="Q17" s="453"/>
    </row>
    <row r="18" spans="3:21" ht="18" customHeight="1" x14ac:dyDescent="0.25">
      <c r="C18" s="35"/>
      <c r="D18" s="955"/>
      <c r="E18" s="952"/>
      <c r="F18" s="952"/>
      <c r="G18" s="952"/>
      <c r="H18" s="970"/>
      <c r="I18" s="952"/>
      <c r="J18" s="970"/>
      <c r="K18" s="952"/>
      <c r="L18" s="952"/>
      <c r="M18" s="952"/>
      <c r="N18" s="949"/>
      <c r="O18" s="949"/>
      <c r="P18" s="949"/>
      <c r="Q18" s="453"/>
    </row>
    <row r="19" spans="3:21" ht="18" customHeight="1" x14ac:dyDescent="0.25">
      <c r="C19" s="35"/>
      <c r="D19" s="955"/>
      <c r="E19" s="952"/>
      <c r="F19" s="952"/>
      <c r="G19" s="952"/>
      <c r="H19" s="952"/>
      <c r="I19" s="952"/>
      <c r="J19" s="952"/>
      <c r="K19" s="952"/>
      <c r="L19" s="952"/>
      <c r="M19" s="952"/>
      <c r="N19" s="949"/>
      <c r="O19" s="949"/>
      <c r="P19" s="949"/>
      <c r="Q19" s="453"/>
    </row>
    <row r="20" spans="3:21" ht="18" customHeight="1" thickBot="1" x14ac:dyDescent="0.3">
      <c r="C20" s="35"/>
      <c r="D20" s="969"/>
      <c r="E20" s="954"/>
      <c r="F20" s="954"/>
      <c r="G20" s="954"/>
      <c r="H20" s="953"/>
      <c r="I20" s="954"/>
      <c r="J20" s="953"/>
      <c r="K20" s="954"/>
      <c r="L20" s="954"/>
      <c r="M20" s="954"/>
      <c r="N20" s="945"/>
      <c r="O20" s="945"/>
      <c r="P20" s="945"/>
      <c r="Q20" s="454"/>
      <c r="U20" t="s">
        <v>40</v>
      </c>
    </row>
    <row r="21" spans="3:21" ht="18" customHeight="1" x14ac:dyDescent="0.25">
      <c r="C21" s="35"/>
      <c r="D21" s="971" t="s">
        <v>55</v>
      </c>
      <c r="E21" s="972"/>
      <c r="F21" s="972"/>
      <c r="G21" s="972"/>
      <c r="H21" s="972"/>
      <c r="I21" s="972"/>
      <c r="J21" s="972"/>
      <c r="K21" s="972"/>
      <c r="L21" s="972"/>
      <c r="M21" s="972"/>
      <c r="N21" s="972"/>
      <c r="O21" s="972"/>
      <c r="P21" s="972"/>
      <c r="Q21" s="973"/>
      <c r="U21" t="s">
        <v>41</v>
      </c>
    </row>
    <row r="22" spans="3:21" ht="16.7" customHeight="1" x14ac:dyDescent="0.25">
      <c r="C22" s="35"/>
      <c r="D22" s="941" t="s">
        <v>56</v>
      </c>
      <c r="E22" s="942"/>
      <c r="F22" s="942"/>
      <c r="G22" s="942"/>
      <c r="H22" s="942"/>
      <c r="I22" s="942"/>
      <c r="J22" s="942"/>
      <c r="K22" s="942"/>
      <c r="L22" s="942"/>
      <c r="M22" s="942"/>
      <c r="N22" s="942"/>
      <c r="O22" s="942"/>
      <c r="P22" s="942"/>
      <c r="Q22" s="943"/>
    </row>
    <row r="23" spans="3:21" ht="18" customHeight="1" thickBot="1" x14ac:dyDescent="0.3">
      <c r="C23" s="35"/>
      <c r="D23" s="26"/>
      <c r="G23" s="944" t="s">
        <v>57</v>
      </c>
      <c r="H23" s="944"/>
      <c r="I23" s="944"/>
      <c r="J23" s="944"/>
      <c r="K23" s="944"/>
      <c r="L23" s="944"/>
      <c r="M23" s="944" t="s">
        <v>54</v>
      </c>
      <c r="N23" s="944"/>
      <c r="Q23" s="27"/>
    </row>
    <row r="24" spans="3:21" x14ac:dyDescent="0.25">
      <c r="D24" s="26"/>
      <c r="G24" s="960"/>
      <c r="H24" s="961"/>
      <c r="I24" s="961"/>
      <c r="J24" s="961"/>
      <c r="K24" s="961"/>
      <c r="L24" s="962"/>
      <c r="M24" s="967"/>
      <c r="N24" s="968"/>
      <c r="Q24" s="27"/>
    </row>
    <row r="25" spans="3:21" x14ac:dyDescent="0.25">
      <c r="D25" s="26"/>
      <c r="G25" s="963"/>
      <c r="H25" s="964"/>
      <c r="I25" s="964"/>
      <c r="J25" s="964"/>
      <c r="K25" s="964"/>
      <c r="L25" s="964"/>
      <c r="M25" s="956"/>
      <c r="N25" s="957"/>
      <c r="Q25" s="27"/>
    </row>
    <row r="26" spans="3:21" x14ac:dyDescent="0.25">
      <c r="D26" s="26"/>
      <c r="G26" s="963"/>
      <c r="H26" s="964"/>
      <c r="I26" s="964"/>
      <c r="J26" s="964"/>
      <c r="K26" s="964"/>
      <c r="L26" s="964"/>
      <c r="M26" s="956"/>
      <c r="N26" s="957"/>
      <c r="Q26" s="27"/>
    </row>
    <row r="27" spans="3:21" ht="15.75" thickBot="1" x14ac:dyDescent="0.3">
      <c r="D27" s="28"/>
      <c r="E27" s="29"/>
      <c r="F27" s="29"/>
      <c r="G27" s="965"/>
      <c r="H27" s="966"/>
      <c r="I27" s="966"/>
      <c r="J27" s="966"/>
      <c r="K27" s="966"/>
      <c r="L27" s="966"/>
      <c r="M27" s="958"/>
      <c r="N27" s="959"/>
      <c r="O27" s="29"/>
      <c r="P27" s="29"/>
      <c r="Q27" s="30"/>
    </row>
  </sheetData>
  <sheetProtection algorithmName="SHA-512" hashValue="IMH1ySJtsETaPw22cn8bjm7GXbg2lXbYFh5fcLUMfybQJ8ng9Lxsw26wAhG3+vpIXSrheycMoPBCHd8srftUeA==" saltValue="+5v0YKQ0YUl5RF/S2s7/hg==" spinCount="100000" sheet="1" objects="1" scenarios="1"/>
  <mergeCells count="57">
    <mergeCell ref="D16:G16"/>
    <mergeCell ref="O6:P6"/>
    <mergeCell ref="F5:N5"/>
    <mergeCell ref="J6:K6"/>
    <mergeCell ref="L6:N6"/>
    <mergeCell ref="E6:F6"/>
    <mergeCell ref="G6:I6"/>
    <mergeCell ref="D21:Q21"/>
    <mergeCell ref="D2:Q2"/>
    <mergeCell ref="J4:L4"/>
    <mergeCell ref="H4:I4"/>
    <mergeCell ref="D8:Q8"/>
    <mergeCell ref="L18:M18"/>
    <mergeCell ref="H18:I18"/>
    <mergeCell ref="L15:M15"/>
    <mergeCell ref="J15:K15"/>
    <mergeCell ref="H15:I15"/>
    <mergeCell ref="D9:Q9"/>
    <mergeCell ref="D10:Q10"/>
    <mergeCell ref="D11:Q11"/>
    <mergeCell ref="D12:Q12"/>
    <mergeCell ref="N16:P16"/>
    <mergeCell ref="N15:P15"/>
    <mergeCell ref="D18:G18"/>
    <mergeCell ref="D19:G19"/>
    <mergeCell ref="D20:G20"/>
    <mergeCell ref="H17:I17"/>
    <mergeCell ref="L19:M19"/>
    <mergeCell ref="L20:M20"/>
    <mergeCell ref="J17:K17"/>
    <mergeCell ref="J18:K18"/>
    <mergeCell ref="J19:K19"/>
    <mergeCell ref="J20:K20"/>
    <mergeCell ref="M25:N25"/>
    <mergeCell ref="M26:N26"/>
    <mergeCell ref="M27:N27"/>
    <mergeCell ref="G24:L24"/>
    <mergeCell ref="G25:L25"/>
    <mergeCell ref="G26:L26"/>
    <mergeCell ref="G27:L27"/>
    <mergeCell ref="M24:N24"/>
    <mergeCell ref="D22:Q22"/>
    <mergeCell ref="M23:N23"/>
    <mergeCell ref="N20:P20"/>
    <mergeCell ref="D14:Q14"/>
    <mergeCell ref="N17:P17"/>
    <mergeCell ref="N18:P18"/>
    <mergeCell ref="N19:P19"/>
    <mergeCell ref="H16:I16"/>
    <mergeCell ref="J16:K16"/>
    <mergeCell ref="L16:M16"/>
    <mergeCell ref="D15:G15"/>
    <mergeCell ref="L17:M17"/>
    <mergeCell ref="G23:L23"/>
    <mergeCell ref="H19:I19"/>
    <mergeCell ref="H20:I20"/>
    <mergeCell ref="D17:G17"/>
  </mergeCells>
  <dataValidations count="4">
    <dataValidation type="list" allowBlank="1" showInputMessage="1" showErrorMessage="1" sqref="L16:M20" xr:uid="{00000000-0002-0000-0E00-000001000000}">
      <formula1>$U$19:$U$21</formula1>
    </dataValidation>
    <dataValidation type="list" allowBlank="1" showInputMessage="1" showErrorMessage="1" sqref="N17:P20" xr:uid="{00000000-0002-0000-0E00-000002000000}">
      <formula1>$U$7:$U$14</formula1>
    </dataValidation>
    <dataValidation type="list" allowBlank="1" showInputMessage="1" showErrorMessage="1" sqref="N16:P16" xr:uid="{28C391B3-2CB2-42A5-A011-186D715F65CC}">
      <formula1>$U$8:$U$15</formula1>
    </dataValidation>
    <dataValidation type="list" allowBlank="1" showInputMessage="1" showErrorMessage="1" sqref="J4" xr:uid="{00000000-0002-0000-0E00-000000000000}">
      <formula1>$U$2:$U$6</formula1>
    </dataValidation>
  </dataValidations>
  <printOptions horizontalCentered="1"/>
  <pageMargins left="0.7" right="0.7" top="1" bottom="0.75" header="0.3" footer="0.3"/>
  <pageSetup scale="70" fitToHeight="0" orientation="portrait" r:id="rId1"/>
  <headerFooter>
    <oddHeader>&amp;C&amp;G</oddHeader>
    <oddFooter>&amp;L&amp;D&amp;R&amp;N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1"/>
    <pageSetUpPr fitToPage="1"/>
  </sheetPr>
  <dimension ref="C1:U36"/>
  <sheetViews>
    <sheetView showGridLines="0" showRowColHeaders="0" zoomScaleNormal="100" workbookViewId="0"/>
  </sheetViews>
  <sheetFormatPr defaultRowHeight="15" x14ac:dyDescent="0.25"/>
  <cols>
    <col min="1" max="1" width="3" customWidth="1"/>
    <col min="2" max="2" width="27.7109375" customWidth="1"/>
    <col min="3" max="3" width="0.42578125" style="32" customWidth="1"/>
    <col min="4" max="4" width="6.5703125" style="32" customWidth="1"/>
    <col min="5" max="7" width="8.85546875" style="7" customWidth="1"/>
    <col min="8" max="8" width="11.5703125" style="7" bestFit="1" customWidth="1"/>
    <col min="9" max="14" width="8.85546875" style="7" customWidth="1"/>
    <col min="19" max="19" width="15.42578125" hidden="1" customWidth="1"/>
  </cols>
  <sheetData>
    <row r="1" spans="3:21" ht="19.5" thickBot="1" x14ac:dyDescent="0.3">
      <c r="C1" s="34"/>
      <c r="D1" s="34"/>
    </row>
    <row r="2" spans="3:21" ht="18" customHeight="1" x14ac:dyDescent="0.25">
      <c r="C2" s="35"/>
      <c r="D2" s="974" t="s">
        <v>65</v>
      </c>
      <c r="E2" s="975"/>
      <c r="F2" s="975"/>
      <c r="G2" s="975"/>
      <c r="H2" s="975"/>
      <c r="I2" s="975"/>
      <c r="J2" s="975"/>
      <c r="K2" s="975"/>
      <c r="L2" s="975"/>
      <c r="M2" s="975"/>
      <c r="N2" s="976"/>
    </row>
    <row r="3" spans="3:21" ht="18" customHeight="1" x14ac:dyDescent="0.25">
      <c r="C3" s="35"/>
      <c r="D3" s="439"/>
      <c r="E3" s="436"/>
      <c r="F3" s="436"/>
      <c r="G3" s="436"/>
      <c r="H3" s="436"/>
      <c r="I3" s="436"/>
      <c r="J3" s="436"/>
      <c r="K3" s="436"/>
      <c r="L3" s="436"/>
      <c r="M3" s="436"/>
      <c r="N3" s="437"/>
    </row>
    <row r="4" spans="3:21" ht="18" customHeight="1" x14ac:dyDescent="0.25">
      <c r="C4" s="35"/>
      <c r="D4" s="997" t="s">
        <v>66</v>
      </c>
      <c r="E4" s="898"/>
      <c r="F4" s="898"/>
      <c r="G4" s="898"/>
      <c r="H4" s="898"/>
      <c r="I4" s="898"/>
      <c r="J4" s="898"/>
      <c r="K4" s="898"/>
      <c r="L4" s="898"/>
      <c r="M4" s="898"/>
      <c r="N4" s="998"/>
    </row>
    <row r="5" spans="3:21" ht="18" customHeight="1" x14ac:dyDescent="0.25">
      <c r="C5" s="35"/>
      <c r="D5" s="1009" t="s">
        <v>722</v>
      </c>
      <c r="E5" s="836"/>
      <c r="F5" s="836"/>
      <c r="G5" s="836"/>
      <c r="H5" s="836"/>
      <c r="I5" s="836"/>
      <c r="J5" s="836"/>
      <c r="K5" s="836"/>
      <c r="L5" s="836"/>
      <c r="M5" s="836"/>
      <c r="N5" s="1010"/>
    </row>
    <row r="6" spans="3:21" ht="18" customHeight="1" x14ac:dyDescent="0.25">
      <c r="C6" s="35"/>
      <c r="D6" s="440"/>
      <c r="E6" s="1011" t="s">
        <v>719</v>
      </c>
      <c r="F6" s="1011"/>
      <c r="G6" s="1011"/>
      <c r="H6" s="458"/>
      <c r="I6" s="1011" t="s">
        <v>720</v>
      </c>
      <c r="J6" s="1011"/>
      <c r="K6" s="1011" t="s">
        <v>721</v>
      </c>
      <c r="L6" s="1011"/>
      <c r="M6" s="1011"/>
      <c r="N6" s="1012"/>
      <c r="P6" s="898" t="s">
        <v>253</v>
      </c>
      <c r="Q6" s="898"/>
      <c r="R6" s="898"/>
      <c r="S6" s="898"/>
      <c r="T6" s="898"/>
      <c r="U6" s="898"/>
    </row>
    <row r="7" spans="3:21" ht="18" customHeight="1" x14ac:dyDescent="0.25">
      <c r="C7" s="35"/>
      <c r="D7" s="440"/>
      <c r="E7" s="1001"/>
      <c r="F7" s="1001"/>
      <c r="G7" s="1001"/>
      <c r="H7" s="458"/>
      <c r="I7" s="1000"/>
      <c r="J7" s="1000"/>
      <c r="K7" s="410"/>
      <c r="L7" s="1000"/>
      <c r="M7" s="1000"/>
      <c r="N7" s="409"/>
      <c r="P7" s="898"/>
      <c r="Q7" s="898"/>
      <c r="R7" s="898"/>
      <c r="S7" s="898"/>
      <c r="T7" s="898"/>
      <c r="U7" s="898"/>
    </row>
    <row r="8" spans="3:21" ht="18" customHeight="1" x14ac:dyDescent="0.25">
      <c r="C8" s="35"/>
      <c r="D8" s="440"/>
      <c r="E8" s="1001"/>
      <c r="F8" s="1001"/>
      <c r="G8" s="1001"/>
      <c r="H8" s="412"/>
      <c r="I8" s="1000"/>
      <c r="J8" s="1000"/>
      <c r="K8" s="31"/>
      <c r="L8" s="1000"/>
      <c r="M8" s="1000"/>
      <c r="N8" s="140"/>
    </row>
    <row r="9" spans="3:21" ht="18" customHeight="1" x14ac:dyDescent="0.25">
      <c r="C9" s="35"/>
      <c r="D9" s="440"/>
      <c r="E9" s="1001"/>
      <c r="F9" s="1001"/>
      <c r="G9" s="1001"/>
      <c r="H9" s="412"/>
      <c r="I9" s="1000"/>
      <c r="J9" s="1000"/>
      <c r="K9" s="435"/>
      <c r="L9" s="1000"/>
      <c r="M9" s="1000"/>
      <c r="N9" s="140"/>
    </row>
    <row r="10" spans="3:21" ht="18" customHeight="1" thickBot="1" x14ac:dyDescent="0.3">
      <c r="C10" s="35"/>
      <c r="D10" s="440"/>
      <c r="E10" s="1001"/>
      <c r="F10" s="1001"/>
      <c r="G10" s="1001"/>
      <c r="H10" s="412"/>
      <c r="I10" s="999"/>
      <c r="J10" s="999"/>
      <c r="K10" s="31"/>
      <c r="L10" s="1000"/>
      <c r="M10" s="1000"/>
      <c r="N10" s="140"/>
    </row>
    <row r="11" spans="3:21" ht="18" customHeight="1" thickBot="1" x14ac:dyDescent="0.3">
      <c r="C11" s="455"/>
      <c r="D11" s="456"/>
      <c r="E11" s="457"/>
      <c r="F11" s="457"/>
      <c r="G11" s="1007" t="s">
        <v>123</v>
      </c>
      <c r="H11" s="1008"/>
      <c r="I11" s="1005">
        <f>SUM(I7:J10)</f>
        <v>0</v>
      </c>
      <c r="J11" s="1006"/>
      <c r="K11" s="31"/>
      <c r="L11" s="412"/>
      <c r="M11" s="412"/>
      <c r="N11" s="140"/>
    </row>
    <row r="12" spans="3:21" x14ac:dyDescent="0.25">
      <c r="D12" s="441"/>
      <c r="N12" s="8"/>
    </row>
    <row r="13" spans="3:21" ht="16.899999999999999" customHeight="1" x14ac:dyDescent="0.25">
      <c r="C13" s="455"/>
      <c r="D13" s="456"/>
      <c r="E13" s="457"/>
      <c r="F13" s="457"/>
      <c r="G13" s="457"/>
      <c r="H13" s="412"/>
      <c r="I13" s="412"/>
      <c r="J13" s="412"/>
      <c r="K13" s="31"/>
      <c r="L13" s="412"/>
      <c r="M13" s="412"/>
      <c r="N13" s="140"/>
    </row>
    <row r="14" spans="3:21" ht="18" customHeight="1" x14ac:dyDescent="0.25">
      <c r="C14" s="35"/>
      <c r="D14" s="440"/>
      <c r="E14" s="1004" t="s">
        <v>609</v>
      </c>
      <c r="F14" s="1004"/>
      <c r="G14" s="1004"/>
      <c r="H14" s="1004"/>
      <c r="I14" s="1004"/>
      <c r="J14" s="1004"/>
      <c r="K14" s="1004"/>
      <c r="L14" s="411"/>
      <c r="M14" s="1002" t="str">
        <f>IF(L14&gt;729,"Secondary Mean Needed",IF(L14&lt;730," "))</f>
        <v xml:space="preserve"> </v>
      </c>
      <c r="N14" s="1003"/>
    </row>
    <row r="15" spans="3:21" ht="18" customHeight="1" x14ac:dyDescent="0.25">
      <c r="C15" s="35"/>
      <c r="D15" s="440"/>
      <c r="E15" s="1004" t="str">
        <f>IF(L14&gt;729,"Is there a secondary means of dispatch",IF(L14&lt;730," "))</f>
        <v xml:space="preserve"> </v>
      </c>
      <c r="F15" s="1004"/>
      <c r="G15" s="1004"/>
      <c r="H15" s="1004"/>
      <c r="I15" s="1004"/>
      <c r="J15" s="499"/>
      <c r="K15" s="412"/>
      <c r="L15" s="11"/>
      <c r="M15" s="1002"/>
      <c r="N15" s="1003"/>
    </row>
    <row r="16" spans="3:21" ht="18" customHeight="1" thickBot="1" x14ac:dyDescent="0.3">
      <c r="C16" s="35"/>
      <c r="D16" s="459"/>
      <c r="E16" s="460"/>
      <c r="F16" s="460"/>
      <c r="G16" s="460"/>
      <c r="H16" s="460"/>
      <c r="I16" s="460"/>
      <c r="J16" s="461"/>
      <c r="K16" s="178"/>
      <c r="L16" s="179"/>
      <c r="M16" s="462"/>
      <c r="N16" s="463"/>
    </row>
    <row r="17" spans="3:19" ht="18" customHeight="1" thickBot="1" x14ac:dyDescent="0.3">
      <c r="C17" s="35"/>
      <c r="D17" s="901" t="s">
        <v>67</v>
      </c>
      <c r="E17" s="902"/>
      <c r="F17" s="902"/>
      <c r="G17" s="902"/>
      <c r="H17" s="902"/>
      <c r="I17" s="902"/>
      <c r="J17" s="902"/>
      <c r="K17" s="902"/>
      <c r="L17" s="902"/>
      <c r="M17" s="902"/>
      <c r="N17" s="903"/>
      <c r="Q17" s="31"/>
    </row>
    <row r="18" spans="3:19" ht="18" customHeight="1" x14ac:dyDescent="0.25">
      <c r="C18" s="35"/>
      <c r="D18" s="440"/>
      <c r="E18" s="1004" t="s">
        <v>74</v>
      </c>
      <c r="F18" s="1004"/>
      <c r="G18" s="1004"/>
      <c r="H18" s="101"/>
      <c r="I18" s="31"/>
      <c r="J18" s="31"/>
      <c r="L18" s="412"/>
      <c r="N18" s="8"/>
      <c r="S18" t="s">
        <v>40</v>
      </c>
    </row>
    <row r="19" spans="3:19" ht="18" customHeight="1" x14ac:dyDescent="0.25">
      <c r="C19" s="35"/>
      <c r="D19" s="440"/>
      <c r="E19" s="1004" t="s">
        <v>75</v>
      </c>
      <c r="F19" s="1004"/>
      <c r="G19" s="1004"/>
      <c r="H19" s="33"/>
      <c r="I19" s="435"/>
      <c r="J19" s="435"/>
      <c r="L19" s="31"/>
      <c r="N19" s="8"/>
      <c r="Q19" s="31"/>
      <c r="S19" t="s">
        <v>41</v>
      </c>
    </row>
    <row r="20" spans="3:19" ht="18" customHeight="1" x14ac:dyDescent="0.25">
      <c r="C20" s="35"/>
      <c r="D20" s="440"/>
      <c r="E20" s="1004" t="s">
        <v>76</v>
      </c>
      <c r="F20" s="1004"/>
      <c r="G20" s="1004"/>
      <c r="H20" s="411"/>
      <c r="N20" s="8"/>
    </row>
    <row r="21" spans="3:19" ht="18" customHeight="1" thickBot="1" x14ac:dyDescent="0.3">
      <c r="C21" s="35"/>
      <c r="D21" s="440"/>
      <c r="E21" s="435"/>
      <c r="F21" s="435"/>
      <c r="G21" s="435"/>
      <c r="H21" s="52"/>
      <c r="N21" s="8"/>
    </row>
    <row r="22" spans="3:19" ht="18" customHeight="1" thickBot="1" x14ac:dyDescent="0.3">
      <c r="C22" s="35"/>
      <c r="D22" s="901" t="s">
        <v>68</v>
      </c>
      <c r="E22" s="902"/>
      <c r="F22" s="902"/>
      <c r="G22" s="902"/>
      <c r="H22" s="902"/>
      <c r="I22" s="902"/>
      <c r="J22" s="902"/>
      <c r="K22" s="902"/>
      <c r="L22" s="902"/>
      <c r="M22" s="902"/>
      <c r="N22" s="903"/>
    </row>
    <row r="23" spans="3:19" ht="18" customHeight="1" x14ac:dyDescent="0.25">
      <c r="C23" s="35"/>
      <c r="D23" s="440"/>
      <c r="E23" s="1004" t="s">
        <v>69</v>
      </c>
      <c r="F23" s="1004"/>
      <c r="G23" s="101"/>
      <c r="H23" s="31"/>
      <c r="N23" s="8"/>
    </row>
    <row r="24" spans="3:19" ht="18" customHeight="1" x14ac:dyDescent="0.25">
      <c r="C24" s="35"/>
      <c r="D24" s="440"/>
      <c r="E24" s="1004" t="s">
        <v>139</v>
      </c>
      <c r="F24" s="1004"/>
      <c r="G24" s="33"/>
      <c r="I24" s="31"/>
      <c r="N24" s="8"/>
    </row>
    <row r="25" spans="3:19" ht="18" customHeight="1" x14ac:dyDescent="0.25">
      <c r="C25" s="35"/>
      <c r="D25" s="440"/>
      <c r="E25" s="1004" t="s">
        <v>71</v>
      </c>
      <c r="F25" s="1004"/>
      <c r="G25" s="33"/>
      <c r="N25" s="8"/>
    </row>
    <row r="26" spans="3:19" ht="18" customHeight="1" x14ac:dyDescent="0.25">
      <c r="C26" s="35"/>
      <c r="D26" s="440"/>
      <c r="E26" s="1004" t="s">
        <v>70</v>
      </c>
      <c r="F26" s="1004"/>
      <c r="G26" s="33"/>
      <c r="N26" s="8"/>
    </row>
    <row r="27" spans="3:19" ht="18" customHeight="1" x14ac:dyDescent="0.25">
      <c r="C27" s="35"/>
      <c r="D27" s="440"/>
      <c r="E27" s="1004" t="s">
        <v>77</v>
      </c>
      <c r="F27" s="1004"/>
      <c r="G27" s="33"/>
      <c r="N27" s="8"/>
    </row>
    <row r="28" spans="3:19" ht="18" customHeight="1" x14ac:dyDescent="0.25">
      <c r="D28" s="997" t="s">
        <v>72</v>
      </c>
      <c r="E28" s="898"/>
      <c r="F28" s="898"/>
      <c r="G28" s="898"/>
      <c r="H28" s="898"/>
      <c r="I28" s="898"/>
      <c r="J28" s="898"/>
      <c r="K28" s="898"/>
      <c r="L28" s="898"/>
      <c r="M28" s="898"/>
      <c r="N28" s="998"/>
    </row>
    <row r="29" spans="3:19" ht="18" customHeight="1" x14ac:dyDescent="0.25">
      <c r="D29" s="441"/>
      <c r="E29" s="1013" t="s">
        <v>73</v>
      </c>
      <c r="F29" s="1013"/>
      <c r="G29" s="1013"/>
      <c r="H29" s="1013"/>
      <c r="I29" s="1013"/>
      <c r="J29" s="1013"/>
      <c r="K29" s="1013"/>
      <c r="L29" s="411"/>
      <c r="N29" s="8"/>
    </row>
    <row r="30" spans="3:19" ht="18" customHeight="1" x14ac:dyDescent="0.25">
      <c r="D30" s="441"/>
      <c r="E30" s="1014" t="s">
        <v>81</v>
      </c>
      <c r="F30" s="1011"/>
      <c r="G30" s="1011"/>
      <c r="H30" s="1011"/>
      <c r="I30" s="1011"/>
      <c r="J30" s="1011"/>
      <c r="K30" s="1011"/>
      <c r="L30" s="1011"/>
      <c r="M30" s="1011"/>
      <c r="N30" s="1012"/>
    </row>
    <row r="31" spans="3:19" ht="18" customHeight="1" thickBot="1" x14ac:dyDescent="0.3">
      <c r="D31" s="442"/>
      <c r="E31" s="9"/>
      <c r="F31" s="9"/>
      <c r="G31" s="9"/>
      <c r="H31" s="9"/>
      <c r="I31" s="9"/>
      <c r="J31" s="9"/>
      <c r="K31" s="9"/>
      <c r="L31" s="9"/>
      <c r="M31" s="9"/>
      <c r="N31" s="10"/>
    </row>
    <row r="32" spans="3:19" ht="18" customHeight="1" x14ac:dyDescent="0.25">
      <c r="E32" s="438"/>
    </row>
    <row r="33" ht="18" customHeight="1" x14ac:dyDescent="0.25"/>
    <row r="34" ht="18" customHeight="1" x14ac:dyDescent="0.25"/>
    <row r="35" ht="18" customHeight="1" x14ac:dyDescent="0.25"/>
    <row r="36" ht="18" customHeight="1" x14ac:dyDescent="0.25"/>
  </sheetData>
  <sheetProtection algorithmName="SHA-512" hashValue="fvRcUj5q4TZ91pU5optiuIvbMGabsfgJjtM4CEqrxu6SeESBUgWzE9IXzgM1B9dbzhCt52tPsnvEKMq50e71Mw==" saltValue="W6kpyjmhF8sVOTLJdoo6Iw==" spinCount="100000" sheet="1" objects="1" scenarios="1"/>
  <mergeCells count="37">
    <mergeCell ref="E29:K29"/>
    <mergeCell ref="E30:N30"/>
    <mergeCell ref="E24:F24"/>
    <mergeCell ref="E23:F23"/>
    <mergeCell ref="E26:F26"/>
    <mergeCell ref="E27:F27"/>
    <mergeCell ref="E25:F25"/>
    <mergeCell ref="D2:N2"/>
    <mergeCell ref="D4:N4"/>
    <mergeCell ref="D5:N5"/>
    <mergeCell ref="I8:J8"/>
    <mergeCell ref="I9:J9"/>
    <mergeCell ref="L8:M8"/>
    <mergeCell ref="L9:M9"/>
    <mergeCell ref="E8:G8"/>
    <mergeCell ref="E6:G6"/>
    <mergeCell ref="I6:J6"/>
    <mergeCell ref="I7:J7"/>
    <mergeCell ref="K6:N6"/>
    <mergeCell ref="L7:M7"/>
    <mergeCell ref="E7:G7"/>
    <mergeCell ref="E9:G9"/>
    <mergeCell ref="D17:N17"/>
    <mergeCell ref="D28:N28"/>
    <mergeCell ref="P6:U7"/>
    <mergeCell ref="D22:N22"/>
    <mergeCell ref="I10:J10"/>
    <mergeCell ref="L10:M10"/>
    <mergeCell ref="E10:G10"/>
    <mergeCell ref="M14:N15"/>
    <mergeCell ref="E15:I15"/>
    <mergeCell ref="E19:G19"/>
    <mergeCell ref="E14:K14"/>
    <mergeCell ref="E20:G20"/>
    <mergeCell ref="E18:G18"/>
    <mergeCell ref="I11:J11"/>
    <mergeCell ref="G11:H11"/>
  </mergeCells>
  <conditionalFormatting sqref="E15:I15">
    <cfRule type="expression" priority="5">
      <formula>IF(L14&gt;729,"Is there a Secondary means of dispatch",IF(L14&lt;730," "))</formula>
    </cfRule>
  </conditionalFormatting>
  <conditionalFormatting sqref="J15">
    <cfRule type="expression" dxfId="96" priority="1">
      <formula>$L$14&gt;729</formula>
    </cfRule>
  </conditionalFormatting>
  <conditionalFormatting sqref="L14:L16">
    <cfRule type="cellIs" dxfId="95" priority="8" operator="greaterThan">
      <formula>729</formula>
    </cfRule>
  </conditionalFormatting>
  <dataValidations count="1">
    <dataValidation type="list" allowBlank="1" showInputMessage="1" showErrorMessage="1" sqref="G23:G27 J15" xr:uid="{00000000-0002-0000-0F00-000000000000}">
      <formula1>$S$17:$S$19</formula1>
    </dataValidation>
  </dataValidations>
  <printOptions horizontalCentered="1"/>
  <pageMargins left="0.7" right="0.7" top="1" bottom="0.75" header="0.3" footer="0.3"/>
  <pageSetup scale="92" fitToHeight="0" orientation="portrait" r:id="rId1"/>
  <headerFooter>
    <oddHeader>&amp;C&amp;G</oddHeader>
    <oddFooter>&amp;L&amp;D&amp;R&amp;N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65D6-2D90-47E3-A588-05AD03A523F5}">
  <sheetPr>
    <tabColor theme="1"/>
  </sheetPr>
  <dimension ref="A1:BF122"/>
  <sheetViews>
    <sheetView showGridLines="0" showRowColHeaders="0" zoomScaleNormal="100" workbookViewId="0"/>
  </sheetViews>
  <sheetFormatPr defaultRowHeight="15" x14ac:dyDescent="0.25"/>
  <cols>
    <col min="1" max="1" width="9.140625" style="340"/>
    <col min="2" max="2" width="19.140625" style="340" customWidth="1"/>
    <col min="4" max="4" width="21.7109375" customWidth="1"/>
    <col min="5" max="5" width="9.42578125" customWidth="1"/>
    <col min="6" max="6" width="11.5703125" style="53" customWidth="1"/>
    <col min="7" max="8" width="10.7109375" customWidth="1"/>
    <col min="9" max="9" width="9.140625" style="53"/>
    <col min="10" max="10" width="9.140625" style="53" customWidth="1"/>
    <col min="11" max="12" width="10.7109375" hidden="1" customWidth="1"/>
    <col min="13" max="13" width="8.85546875" hidden="1" customWidth="1"/>
    <col min="14" max="14" width="9.42578125" style="53" hidden="1" customWidth="1"/>
    <col min="15" max="15" width="8.5703125" style="53" hidden="1" customWidth="1"/>
    <col min="16" max="16" width="10.140625" style="53" hidden="1" customWidth="1"/>
    <col min="17" max="17" width="7.140625" style="53" hidden="1" customWidth="1"/>
    <col min="18" max="18" width="6.5703125" style="53" hidden="1" customWidth="1"/>
    <col min="19" max="19" width="8.5703125" style="53" hidden="1" customWidth="1"/>
    <col min="20" max="20" width="9.42578125" style="53" hidden="1" customWidth="1"/>
    <col min="21" max="22" width="10.7109375" style="53" customWidth="1"/>
  </cols>
  <sheetData>
    <row r="1" spans="3:58" s="340" customFormat="1" x14ac:dyDescent="0.25">
      <c r="F1" s="341"/>
      <c r="I1" s="341"/>
      <c r="J1" s="341"/>
      <c r="N1" s="341"/>
      <c r="O1" s="341"/>
      <c r="P1" s="341"/>
      <c r="Q1" s="341"/>
      <c r="R1" s="341"/>
      <c r="S1" s="341"/>
      <c r="T1" s="341"/>
      <c r="U1" s="341"/>
      <c r="V1" s="341"/>
    </row>
    <row r="2" spans="3:58" s="340" customFormat="1" ht="15.75" thickBot="1" x14ac:dyDescent="0.3">
      <c r="F2" s="341"/>
      <c r="I2" s="341"/>
      <c r="J2" s="341"/>
      <c r="N2" s="341"/>
      <c r="O2" s="341"/>
      <c r="P2" s="341"/>
      <c r="Q2" s="341"/>
      <c r="R2" s="341"/>
      <c r="S2" s="341"/>
      <c r="T2" s="341"/>
      <c r="U2" s="341"/>
      <c r="V2" s="341"/>
    </row>
    <row r="3" spans="3:58" s="340" customFormat="1" ht="31.5" customHeight="1" thickBot="1" x14ac:dyDescent="0.3">
      <c r="D3" s="1026" t="s">
        <v>696</v>
      </c>
      <c r="E3" s="1027"/>
      <c r="F3" s="1027"/>
      <c r="G3" s="1027"/>
      <c r="H3" s="1027"/>
      <c r="I3" s="1027"/>
      <c r="J3" s="1027"/>
      <c r="K3" s="1027"/>
      <c r="L3" s="1027"/>
      <c r="M3" s="1027"/>
      <c r="N3" s="1027"/>
      <c r="O3" s="1027"/>
      <c r="P3" s="1027"/>
      <c r="Q3" s="1027"/>
      <c r="R3" s="1027"/>
      <c r="S3" s="1027"/>
      <c r="T3" s="1027"/>
      <c r="U3" s="1027"/>
      <c r="V3" s="1028"/>
    </row>
    <row r="4" spans="3:58" s="340" customFormat="1" ht="51.75" thickBot="1" x14ac:dyDescent="0.3">
      <c r="D4" s="342" t="s">
        <v>375</v>
      </c>
      <c r="E4" s="343" t="s">
        <v>697</v>
      </c>
      <c r="F4" s="344" t="s">
        <v>698</v>
      </c>
      <c r="G4" s="344" t="s">
        <v>699</v>
      </c>
      <c r="H4" s="344" t="s">
        <v>695</v>
      </c>
      <c r="I4" s="344" t="s">
        <v>700</v>
      </c>
      <c r="J4" s="344" t="s">
        <v>701</v>
      </c>
      <c r="K4" s="344" t="s">
        <v>702</v>
      </c>
      <c r="L4" s="344" t="s">
        <v>703</v>
      </c>
      <c r="M4" s="344" t="s">
        <v>704</v>
      </c>
      <c r="N4" s="345" t="s">
        <v>705</v>
      </c>
      <c r="O4" s="344" t="s">
        <v>793</v>
      </c>
      <c r="P4" s="344" t="s">
        <v>706</v>
      </c>
      <c r="Q4" s="344" t="s">
        <v>707</v>
      </c>
      <c r="R4" s="344" t="s">
        <v>708</v>
      </c>
      <c r="S4" s="344" t="s">
        <v>794</v>
      </c>
      <c r="T4" s="344" t="s">
        <v>795</v>
      </c>
      <c r="U4" s="343" t="s">
        <v>710</v>
      </c>
      <c r="V4" s="346" t="s">
        <v>709</v>
      </c>
    </row>
    <row r="5" spans="3:58" s="340" customFormat="1" ht="15.75" thickBot="1" x14ac:dyDescent="0.3">
      <c r="D5" s="487">
        <f>'Department Information'!E3</f>
        <v>0</v>
      </c>
      <c r="E5" s="367">
        <v>0</v>
      </c>
      <c r="F5" s="365"/>
      <c r="G5" s="368">
        <v>1</v>
      </c>
      <c r="H5" s="369">
        <v>1</v>
      </c>
      <c r="I5" s="370"/>
      <c r="J5" s="370"/>
      <c r="K5" s="347" t="str">
        <f>'Structure Fire Respones'!F29</f>
        <v>0</v>
      </c>
      <c r="L5" s="347">
        <f>IF('Personnel and On Duty Staffing'!AT42&gt;0,'Personnel and On Duty Staffing'!AT42, 'Personnel and On Duty Staffing'!BA39)</f>
        <v>0</v>
      </c>
      <c r="M5" s="347">
        <f>K5*G5*H5</f>
        <v>0</v>
      </c>
      <c r="N5" s="347">
        <f>L5*G5*H5</f>
        <v>0</v>
      </c>
      <c r="O5" s="348">
        <f>M5+N5</f>
        <v>0</v>
      </c>
      <c r="P5" s="349" t="e">
        <f>M5/O5</f>
        <v>#DIV/0!</v>
      </c>
      <c r="Q5" s="349" t="e">
        <f>N5/O5</f>
        <v>#DIV/0!</v>
      </c>
      <c r="R5" s="347">
        <f>(I5+J5)*F5</f>
        <v>0</v>
      </c>
      <c r="S5" s="347" t="e">
        <f>R5*P5</f>
        <v>#DIV/0!</v>
      </c>
      <c r="T5" s="348" t="e">
        <f>R5*Q5</f>
        <v>#DIV/0!</v>
      </c>
      <c r="U5" s="350" t="str">
        <f>IFERROR(N5-T5," ")</f>
        <v xml:space="preserve"> </v>
      </c>
      <c r="V5" s="351" t="str">
        <f>IFERROR(M5-S5,"")</f>
        <v/>
      </c>
    </row>
    <row r="6" spans="3:58" s="340" customFormat="1" ht="29.25" customHeight="1" x14ac:dyDescent="0.25">
      <c r="D6" s="341"/>
      <c r="E6" s="341"/>
      <c r="F6" s="392"/>
      <c r="G6" s="392"/>
      <c r="H6" s="393"/>
      <c r="I6" s="393"/>
      <c r="J6" s="393"/>
      <c r="K6" s="393"/>
      <c r="L6" s="393"/>
      <c r="M6" s="393"/>
      <c r="N6" s="393"/>
      <c r="O6" s="393"/>
      <c r="P6" s="394"/>
      <c r="Q6" s="394"/>
      <c r="R6" s="393"/>
      <c r="S6" s="393"/>
      <c r="T6" s="393"/>
      <c r="U6" s="395"/>
      <c r="V6" s="395"/>
    </row>
    <row r="7" spans="3:58" ht="15.75" thickBot="1" x14ac:dyDescent="0.3">
      <c r="C7" s="340"/>
      <c r="D7" s="340"/>
      <c r="E7" s="340"/>
      <c r="F7" s="341"/>
      <c r="G7" s="340"/>
      <c r="H7" s="340"/>
      <c r="I7" s="341"/>
      <c r="J7" s="341"/>
      <c r="K7" s="340"/>
      <c r="L7" s="340"/>
      <c r="M7" s="340"/>
      <c r="N7" s="341"/>
      <c r="O7" s="341"/>
      <c r="P7" s="341"/>
      <c r="Q7" s="341"/>
      <c r="R7" s="341"/>
      <c r="S7" s="341"/>
      <c r="T7" s="341"/>
      <c r="U7" s="341"/>
      <c r="V7" s="341"/>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row>
    <row r="8" spans="3:58" ht="30.75" customHeight="1" thickBot="1" x14ac:dyDescent="0.3">
      <c r="C8" s="340"/>
      <c r="D8" s="1029" t="s">
        <v>711</v>
      </c>
      <c r="E8" s="1027"/>
      <c r="F8" s="1027"/>
      <c r="G8" s="1027"/>
      <c r="H8" s="1027"/>
      <c r="I8" s="1027"/>
      <c r="J8" s="1027"/>
      <c r="K8" s="1027"/>
      <c r="L8" s="1027"/>
      <c r="M8" s="1027"/>
      <c r="N8" s="1027"/>
      <c r="O8" s="1027"/>
      <c r="P8" s="1027"/>
      <c r="Q8" s="1027"/>
      <c r="R8" s="1027"/>
      <c r="S8" s="1027"/>
      <c r="T8" s="1027"/>
      <c r="U8" s="1027"/>
      <c r="V8" s="1028"/>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row>
    <row r="9" spans="3:58" ht="66.75" customHeight="1" thickBot="1" x14ac:dyDescent="0.3">
      <c r="C9" s="340"/>
      <c r="D9" s="342" t="s">
        <v>375</v>
      </c>
      <c r="E9" s="343" t="s">
        <v>697</v>
      </c>
      <c r="F9" s="344" t="s">
        <v>698</v>
      </c>
      <c r="G9" s="344" t="s">
        <v>712</v>
      </c>
      <c r="H9" s="344" t="s">
        <v>695</v>
      </c>
      <c r="I9" s="344" t="s">
        <v>700</v>
      </c>
      <c r="J9" s="344" t="s">
        <v>701</v>
      </c>
      <c r="K9" s="344" t="s">
        <v>702</v>
      </c>
      <c r="L9" s="344" t="s">
        <v>703</v>
      </c>
      <c r="M9" s="344" t="s">
        <v>704</v>
      </c>
      <c r="N9" s="345" t="s">
        <v>705</v>
      </c>
      <c r="O9" s="344" t="s">
        <v>793</v>
      </c>
      <c r="P9" s="344" t="s">
        <v>706</v>
      </c>
      <c r="Q9" s="344" t="s">
        <v>707</v>
      </c>
      <c r="R9" s="344" t="s">
        <v>708</v>
      </c>
      <c r="S9" s="344" t="s">
        <v>794</v>
      </c>
      <c r="T9" s="344" t="s">
        <v>795</v>
      </c>
      <c r="U9" s="343" t="s">
        <v>710</v>
      </c>
      <c r="V9" s="346" t="s">
        <v>709</v>
      </c>
      <c r="W9" s="340"/>
      <c r="X9" s="340"/>
      <c r="Y9" s="340"/>
      <c r="Z9" s="340"/>
      <c r="AA9" s="443" t="s">
        <v>253</v>
      </c>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row>
    <row r="10" spans="3:58" x14ac:dyDescent="0.25">
      <c r="C10" s="340"/>
      <c r="D10" s="537">
        <f>'Automatic Response'!G5</f>
        <v>0</v>
      </c>
      <c r="E10" s="371">
        <f>'Automatic Response'!I6</f>
        <v>0</v>
      </c>
      <c r="F10" s="372">
        <f t="shared" ref="F10:F21" si="0">$F$5</f>
        <v>0</v>
      </c>
      <c r="G10" s="372">
        <f>'Auto Aid Worksheet'!BC16</f>
        <v>0</v>
      </c>
      <c r="H10" s="373">
        <f>'Auto Aid Worksheet'!$B$17</f>
        <v>0.44999999999999996</v>
      </c>
      <c r="I10" s="366"/>
      <c r="J10" s="366"/>
      <c r="K10" s="373" t="str">
        <f>'Automatic Response'!H31</f>
        <v>0</v>
      </c>
      <c r="L10" s="373">
        <f>IF('AA Staffing '!$AT$34&gt;0,'AA Staffing '!$AT$34, 'AA Staffing '!$BA$31)</f>
        <v>0</v>
      </c>
      <c r="M10" s="352">
        <f t="shared" ref="M10:M21" si="1">K10*G10*H10</f>
        <v>0</v>
      </c>
      <c r="N10" s="353">
        <f>(L10*G10)*H10</f>
        <v>0</v>
      </c>
      <c r="O10" s="353">
        <f t="shared" ref="O10:O21" si="2">M10+N10</f>
        <v>0</v>
      </c>
      <c r="P10" s="354" t="e">
        <f>M10/O10</f>
        <v>#DIV/0!</v>
      </c>
      <c r="Q10" s="354" t="e">
        <f t="shared" ref="Q10:Q21" si="3">N10/O10</f>
        <v>#DIV/0!</v>
      </c>
      <c r="R10" s="352">
        <f>(J10+I10)*F10</f>
        <v>0</v>
      </c>
      <c r="S10" s="352" t="e">
        <f>R10*P10</f>
        <v>#DIV/0!</v>
      </c>
      <c r="T10" s="352" t="e">
        <f>(R10*Q10)</f>
        <v>#DIV/0!</v>
      </c>
      <c r="U10" s="355" t="str">
        <f>IFERROR(N10-T10,"")</f>
        <v/>
      </c>
      <c r="V10" s="355" t="str">
        <f>IFERROR(M10-S10,"")</f>
        <v/>
      </c>
      <c r="W10" s="364"/>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row>
    <row r="11" spans="3:58" x14ac:dyDescent="0.25">
      <c r="C11" s="340"/>
      <c r="D11" s="537">
        <f>'Automatic Response'!J5</f>
        <v>0</v>
      </c>
      <c r="E11" s="371">
        <f>'Automatic Response'!L6</f>
        <v>0</v>
      </c>
      <c r="F11" s="372">
        <f t="shared" si="0"/>
        <v>0</v>
      </c>
      <c r="G11" s="372">
        <f>'Auto Aid Worksheet (2)'!$BC$16</f>
        <v>0</v>
      </c>
      <c r="H11" s="373">
        <f>'Auto Aid Worksheet (2)'!$B$17</f>
        <v>0.44999999999999996</v>
      </c>
      <c r="I11" s="366"/>
      <c r="J11" s="366"/>
      <c r="K11" s="373" t="str">
        <f>'Automatic Response'!K31</f>
        <v>0</v>
      </c>
      <c r="L11" s="373">
        <f>IF('AA Staffing  (2)'!$AT$34&gt;0,'AA Staffing  (2)'!$AT$34,'AA Staffing  (2)'!BA31)</f>
        <v>0</v>
      </c>
      <c r="M11" s="356">
        <f t="shared" si="1"/>
        <v>0</v>
      </c>
      <c r="N11" s="357">
        <f t="shared" ref="N11:N21" si="4">L11*G11*H11</f>
        <v>0</v>
      </c>
      <c r="O11" s="353">
        <f t="shared" si="2"/>
        <v>0</v>
      </c>
      <c r="P11" s="354" t="e">
        <f t="shared" ref="P11:P21" si="5">M11/O11</f>
        <v>#DIV/0!</v>
      </c>
      <c r="Q11" s="354" t="e">
        <f t="shared" si="3"/>
        <v>#DIV/0!</v>
      </c>
      <c r="R11" s="352">
        <f t="shared" ref="R11:R21" si="6">(J11+I11)*F11</f>
        <v>0</v>
      </c>
      <c r="S11" s="352" t="e">
        <f t="shared" ref="S11:S21" si="7">R11*P11*F11</f>
        <v>#DIV/0!</v>
      </c>
      <c r="T11" s="352" t="e">
        <f t="shared" ref="T11:T21" si="8">(R11*Q11)</f>
        <v>#DIV/0!</v>
      </c>
      <c r="U11" s="355" t="str">
        <f>IFERROR(N11-T11,"")</f>
        <v/>
      </c>
      <c r="V11" s="355" t="str">
        <f t="shared" ref="V11:V21" si="9">IFERROR(M11-S11,"")</f>
        <v/>
      </c>
      <c r="W11" s="364"/>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row>
    <row r="12" spans="3:58" x14ac:dyDescent="0.25">
      <c r="C12" s="340"/>
      <c r="D12" s="537">
        <f>'Automatic Response'!M5</f>
        <v>0</v>
      </c>
      <c r="E12" s="371">
        <f>'Automatic Response'!O6</f>
        <v>0</v>
      </c>
      <c r="F12" s="372">
        <f t="shared" si="0"/>
        <v>0</v>
      </c>
      <c r="G12" s="372">
        <f>'Auto Aid Worksheet (3)'!$BC$16</f>
        <v>0</v>
      </c>
      <c r="H12" s="373">
        <f>'Auto Aid Worksheet (3)'!$B$17</f>
        <v>0.44999999999999996</v>
      </c>
      <c r="I12" s="366"/>
      <c r="J12" s="366"/>
      <c r="K12" s="373" t="str">
        <f>'Automatic Response'!N31</f>
        <v>0</v>
      </c>
      <c r="L12" s="373">
        <f>IF('AA Staffing  (3)'!$AT$34&gt;0,'AA Staffing  (3)'!$AT$34,'AA Staffing  (3)'!$BA$31)</f>
        <v>0</v>
      </c>
      <c r="M12" s="356">
        <f t="shared" si="1"/>
        <v>0</v>
      </c>
      <c r="N12" s="357">
        <f t="shared" si="4"/>
        <v>0</v>
      </c>
      <c r="O12" s="353">
        <f t="shared" si="2"/>
        <v>0</v>
      </c>
      <c r="P12" s="354" t="e">
        <f t="shared" si="5"/>
        <v>#DIV/0!</v>
      </c>
      <c r="Q12" s="354" t="e">
        <f t="shared" si="3"/>
        <v>#DIV/0!</v>
      </c>
      <c r="R12" s="352">
        <f t="shared" si="6"/>
        <v>0</v>
      </c>
      <c r="S12" s="352" t="e">
        <f t="shared" si="7"/>
        <v>#DIV/0!</v>
      </c>
      <c r="T12" s="352" t="e">
        <f t="shared" si="8"/>
        <v>#DIV/0!</v>
      </c>
      <c r="U12" s="355" t="str">
        <f t="shared" ref="U12:U21" si="10">IFERROR(N12-T12,"")</f>
        <v/>
      </c>
      <c r="V12" s="355" t="str">
        <f t="shared" si="9"/>
        <v/>
      </c>
      <c r="W12" s="364"/>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row>
    <row r="13" spans="3:58" x14ac:dyDescent="0.25">
      <c r="C13" s="340"/>
      <c r="D13" s="537">
        <f>'Automatic Response'!P5</f>
        <v>0</v>
      </c>
      <c r="E13" s="371">
        <f>'Automatic Response'!R6</f>
        <v>0</v>
      </c>
      <c r="F13" s="372">
        <f t="shared" si="0"/>
        <v>0</v>
      </c>
      <c r="G13" s="372">
        <f>'Auto Aid Worksheet (4)'!$BC$16</f>
        <v>0</v>
      </c>
      <c r="H13" s="373">
        <f>'Auto Aid Worksheet (4)'!$B$17</f>
        <v>0.44999999999999996</v>
      </c>
      <c r="I13" s="366"/>
      <c r="J13" s="366"/>
      <c r="K13" s="373" t="str">
        <f>'Automatic Response'!Q31</f>
        <v>0</v>
      </c>
      <c r="L13" s="373">
        <f>IF('AA Staffing  (4)'!$AT$34&gt;0,'AA Staffing  (4)'!$AT$34,'AA Staffing  (4)'!$BA$31)</f>
        <v>0</v>
      </c>
      <c r="M13" s="356">
        <f t="shared" si="1"/>
        <v>0</v>
      </c>
      <c r="N13" s="357">
        <f t="shared" si="4"/>
        <v>0</v>
      </c>
      <c r="O13" s="353">
        <f t="shared" si="2"/>
        <v>0</v>
      </c>
      <c r="P13" s="354" t="e">
        <f t="shared" si="5"/>
        <v>#DIV/0!</v>
      </c>
      <c r="Q13" s="354" t="e">
        <f t="shared" si="3"/>
        <v>#DIV/0!</v>
      </c>
      <c r="R13" s="352">
        <f t="shared" si="6"/>
        <v>0</v>
      </c>
      <c r="S13" s="352" t="e">
        <f t="shared" si="7"/>
        <v>#DIV/0!</v>
      </c>
      <c r="T13" s="352" t="e">
        <f t="shared" si="8"/>
        <v>#DIV/0!</v>
      </c>
      <c r="U13" s="355" t="str">
        <f t="shared" si="10"/>
        <v/>
      </c>
      <c r="V13" s="355" t="str">
        <f t="shared" si="9"/>
        <v/>
      </c>
      <c r="W13" s="364"/>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row>
    <row r="14" spans="3:58" x14ac:dyDescent="0.25">
      <c r="C14" s="340"/>
      <c r="D14" s="537">
        <f>'Automatic Response'!S5</f>
        <v>0</v>
      </c>
      <c r="E14" s="371">
        <f>'Automatic Response'!U6</f>
        <v>0</v>
      </c>
      <c r="F14" s="372">
        <f t="shared" si="0"/>
        <v>0</v>
      </c>
      <c r="G14" s="372">
        <f>'Auto Aid Worksheet (6)'!$BC$16</f>
        <v>0</v>
      </c>
      <c r="H14" s="373">
        <f>'Auto Aid Worksheet (5)'!$B$17</f>
        <v>0.44999999999999996</v>
      </c>
      <c r="I14" s="366"/>
      <c r="J14" s="366"/>
      <c r="K14" s="373" t="str">
        <f>'Automatic Response'!T31</f>
        <v>0</v>
      </c>
      <c r="L14" s="373">
        <f>IF('AA Staffing  (5)'!$AT$34&gt;0,'AA Staffing  (5)'!$AT$34,'AA Staffing  (5)'!$BA$31)</f>
        <v>0</v>
      </c>
      <c r="M14" s="356">
        <f t="shared" si="1"/>
        <v>0</v>
      </c>
      <c r="N14" s="357">
        <f t="shared" si="4"/>
        <v>0</v>
      </c>
      <c r="O14" s="353">
        <f t="shared" si="2"/>
        <v>0</v>
      </c>
      <c r="P14" s="354" t="e">
        <f t="shared" si="5"/>
        <v>#DIV/0!</v>
      </c>
      <c r="Q14" s="354" t="e">
        <f t="shared" si="3"/>
        <v>#DIV/0!</v>
      </c>
      <c r="R14" s="352">
        <f t="shared" si="6"/>
        <v>0</v>
      </c>
      <c r="S14" s="352" t="e">
        <f t="shared" si="7"/>
        <v>#DIV/0!</v>
      </c>
      <c r="T14" s="352" t="e">
        <f t="shared" si="8"/>
        <v>#DIV/0!</v>
      </c>
      <c r="U14" s="355" t="str">
        <f t="shared" si="10"/>
        <v/>
      </c>
      <c r="V14" s="355" t="str">
        <f t="shared" si="9"/>
        <v/>
      </c>
      <c r="W14" s="364"/>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row>
    <row r="15" spans="3:58" x14ac:dyDescent="0.25">
      <c r="C15" s="340"/>
      <c r="D15" s="537">
        <f>'Automatic Response'!V5</f>
        <v>0</v>
      </c>
      <c r="E15" s="371">
        <f>'Automatic Response'!X6</f>
        <v>0</v>
      </c>
      <c r="F15" s="372">
        <f t="shared" si="0"/>
        <v>0</v>
      </c>
      <c r="G15" s="372">
        <f>'Auto Aid Worksheet (6)'!$BC$16</f>
        <v>0</v>
      </c>
      <c r="H15" s="373">
        <f>'Auto Aid Worksheet (6)'!$B$17</f>
        <v>0.44999999999999996</v>
      </c>
      <c r="I15" s="366"/>
      <c r="J15" s="366"/>
      <c r="K15" s="373" t="str">
        <f>'Automatic Response'!W31</f>
        <v>0</v>
      </c>
      <c r="L15" s="373">
        <f>IF('AA Staffing  (6)'!$AT$34&gt;0,'AA Staffing  (6)'!$AT$34,'AA Staffing  (6)'!$BA$31)</f>
        <v>0</v>
      </c>
      <c r="M15" s="356">
        <f t="shared" si="1"/>
        <v>0</v>
      </c>
      <c r="N15" s="357">
        <f t="shared" si="4"/>
        <v>0</v>
      </c>
      <c r="O15" s="353">
        <f t="shared" si="2"/>
        <v>0</v>
      </c>
      <c r="P15" s="354" t="e">
        <f t="shared" si="5"/>
        <v>#DIV/0!</v>
      </c>
      <c r="Q15" s="354" t="e">
        <f t="shared" si="3"/>
        <v>#DIV/0!</v>
      </c>
      <c r="R15" s="352">
        <f t="shared" si="6"/>
        <v>0</v>
      </c>
      <c r="S15" s="352" t="e">
        <f t="shared" si="7"/>
        <v>#DIV/0!</v>
      </c>
      <c r="T15" s="352" t="e">
        <f t="shared" si="8"/>
        <v>#DIV/0!</v>
      </c>
      <c r="U15" s="355" t="str">
        <f t="shared" si="10"/>
        <v/>
      </c>
      <c r="V15" s="355" t="str">
        <f t="shared" si="9"/>
        <v/>
      </c>
      <c r="W15" s="364"/>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row>
    <row r="16" spans="3:58" x14ac:dyDescent="0.25">
      <c r="C16" s="340"/>
      <c r="D16" s="538">
        <f>'Automatic Response (2)'!G5</f>
        <v>0</v>
      </c>
      <c r="E16" s="374">
        <f>'Automatic Response (2)'!I6</f>
        <v>0</v>
      </c>
      <c r="F16" s="372">
        <f t="shared" si="0"/>
        <v>0</v>
      </c>
      <c r="G16" s="372">
        <f>'Auto Aid Worksheet (7)'!$BC$16</f>
        <v>0</v>
      </c>
      <c r="H16" s="373">
        <f>'Auto Aid Worksheet (7)'!$B$17</f>
        <v>0.44999999999999996</v>
      </c>
      <c r="I16" s="366"/>
      <c r="J16" s="366"/>
      <c r="K16" s="373" t="str">
        <f>'Automatic Response (2)'!H31</f>
        <v>0</v>
      </c>
      <c r="L16" s="373">
        <f>IF('AA Staffing  (7)'!$AT$34&gt;0,'AA Staffing  (7)'!$AT$34,'AA Staffing  (7)'!$BA$31)</f>
        <v>0</v>
      </c>
      <c r="M16" s="356">
        <f t="shared" si="1"/>
        <v>0</v>
      </c>
      <c r="N16" s="357">
        <f t="shared" si="4"/>
        <v>0</v>
      </c>
      <c r="O16" s="353">
        <f t="shared" si="2"/>
        <v>0</v>
      </c>
      <c r="P16" s="354" t="e">
        <f t="shared" si="5"/>
        <v>#DIV/0!</v>
      </c>
      <c r="Q16" s="354" t="e">
        <f t="shared" si="3"/>
        <v>#DIV/0!</v>
      </c>
      <c r="R16" s="352">
        <f t="shared" si="6"/>
        <v>0</v>
      </c>
      <c r="S16" s="352" t="e">
        <f t="shared" si="7"/>
        <v>#DIV/0!</v>
      </c>
      <c r="T16" s="352" t="e">
        <f t="shared" si="8"/>
        <v>#DIV/0!</v>
      </c>
      <c r="U16" s="355" t="str">
        <f t="shared" si="10"/>
        <v/>
      </c>
      <c r="V16" s="355" t="str">
        <f t="shared" si="9"/>
        <v/>
      </c>
      <c r="W16" s="364"/>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row>
    <row r="17" spans="3:58" x14ac:dyDescent="0.25">
      <c r="C17" s="340"/>
      <c r="D17" s="538">
        <f>'Automatic Response (2)'!J5</f>
        <v>0</v>
      </c>
      <c r="E17" s="374">
        <f>'Automatic Response (2)'!L6</f>
        <v>0</v>
      </c>
      <c r="F17" s="372">
        <f t="shared" si="0"/>
        <v>0</v>
      </c>
      <c r="G17" s="372">
        <f>'Auto Aid Worksheet (8)'!$BC$16</f>
        <v>0</v>
      </c>
      <c r="H17" s="373">
        <f>'Auto Aid Worksheet (8)'!$B$17</f>
        <v>0.44999999999999996</v>
      </c>
      <c r="I17" s="366"/>
      <c r="J17" s="366"/>
      <c r="K17" s="373" t="str">
        <f>'Automatic Response (2)'!K31</f>
        <v>0</v>
      </c>
      <c r="L17" s="373">
        <f>IF('AA Staffing  (8)'!$AT$34&gt;0,'AA Staffing  (8)'!$AT$34,'AA Staffing  (8)'!$BA$31)</f>
        <v>0</v>
      </c>
      <c r="M17" s="356">
        <f t="shared" si="1"/>
        <v>0</v>
      </c>
      <c r="N17" s="357">
        <f t="shared" si="4"/>
        <v>0</v>
      </c>
      <c r="O17" s="353">
        <f t="shared" si="2"/>
        <v>0</v>
      </c>
      <c r="P17" s="354" t="e">
        <f t="shared" si="5"/>
        <v>#DIV/0!</v>
      </c>
      <c r="Q17" s="354" t="e">
        <f t="shared" si="3"/>
        <v>#DIV/0!</v>
      </c>
      <c r="R17" s="352">
        <f t="shared" si="6"/>
        <v>0</v>
      </c>
      <c r="S17" s="352" t="e">
        <f t="shared" si="7"/>
        <v>#DIV/0!</v>
      </c>
      <c r="T17" s="352" t="e">
        <f t="shared" si="8"/>
        <v>#DIV/0!</v>
      </c>
      <c r="U17" s="355" t="str">
        <f t="shared" si="10"/>
        <v/>
      </c>
      <c r="V17" s="355" t="str">
        <f t="shared" si="9"/>
        <v/>
      </c>
      <c r="W17" s="364"/>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row>
    <row r="18" spans="3:58" x14ac:dyDescent="0.25">
      <c r="C18" s="340"/>
      <c r="D18" s="538">
        <f>'Automatic Response (2)'!M5</f>
        <v>0</v>
      </c>
      <c r="E18" s="374">
        <f>'Automatic Response (2)'!O6</f>
        <v>0</v>
      </c>
      <c r="F18" s="372">
        <f t="shared" si="0"/>
        <v>0</v>
      </c>
      <c r="G18" s="372">
        <f>'Auto Aid Worksheet (9)'!$BC$16</f>
        <v>0</v>
      </c>
      <c r="H18" s="373">
        <f>'Auto Aid Worksheet (9)'!$B$17</f>
        <v>0.44999999999999996</v>
      </c>
      <c r="I18" s="366"/>
      <c r="J18" s="366"/>
      <c r="K18" s="373" t="str">
        <f>'Automatic Response (2)'!N31</f>
        <v>0</v>
      </c>
      <c r="L18" s="373">
        <f>IF('AA Staffing  (9)'!$AT$34&gt;0,'AA Staffing  (9)'!$AT$34,'AA Staffing  (9)'!$BA$31)</f>
        <v>0</v>
      </c>
      <c r="M18" s="356">
        <f t="shared" si="1"/>
        <v>0</v>
      </c>
      <c r="N18" s="357">
        <f t="shared" si="4"/>
        <v>0</v>
      </c>
      <c r="O18" s="353">
        <f t="shared" si="2"/>
        <v>0</v>
      </c>
      <c r="P18" s="354" t="e">
        <f t="shared" si="5"/>
        <v>#DIV/0!</v>
      </c>
      <c r="Q18" s="354" t="e">
        <f t="shared" si="3"/>
        <v>#DIV/0!</v>
      </c>
      <c r="R18" s="352">
        <f t="shared" si="6"/>
        <v>0</v>
      </c>
      <c r="S18" s="352" t="e">
        <f t="shared" si="7"/>
        <v>#DIV/0!</v>
      </c>
      <c r="T18" s="352" t="e">
        <f t="shared" si="8"/>
        <v>#DIV/0!</v>
      </c>
      <c r="U18" s="355" t="str">
        <f t="shared" si="10"/>
        <v/>
      </c>
      <c r="V18" s="355" t="str">
        <f t="shared" si="9"/>
        <v/>
      </c>
      <c r="W18" s="364"/>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row>
    <row r="19" spans="3:58" x14ac:dyDescent="0.25">
      <c r="C19" s="340"/>
      <c r="D19" s="538">
        <f>'Automatic Response (2)'!P5</f>
        <v>0</v>
      </c>
      <c r="E19" s="374">
        <f>'Automatic Response (2)'!R6</f>
        <v>0</v>
      </c>
      <c r="F19" s="372">
        <f t="shared" si="0"/>
        <v>0</v>
      </c>
      <c r="G19" s="372">
        <f>'Auto Aid Worksheet (10)'!$BC$16</f>
        <v>0</v>
      </c>
      <c r="H19" s="373">
        <f>'Auto Aid Worksheet (10)'!$B$17</f>
        <v>0.44999999999999996</v>
      </c>
      <c r="I19" s="366"/>
      <c r="J19" s="366"/>
      <c r="K19" s="373" t="str">
        <f>'Automatic Response (2)'!Q31</f>
        <v>0</v>
      </c>
      <c r="L19" s="373">
        <f>IF('AA Staffing  (10)'!$AT$34&gt;0,'AA Staffing  (10)'!$AT$34,'AA Staffing  (10)'!$BA$31)</f>
        <v>0</v>
      </c>
      <c r="M19" s="356">
        <f t="shared" si="1"/>
        <v>0</v>
      </c>
      <c r="N19" s="357">
        <f t="shared" si="4"/>
        <v>0</v>
      </c>
      <c r="O19" s="353">
        <f t="shared" si="2"/>
        <v>0</v>
      </c>
      <c r="P19" s="354" t="e">
        <f t="shared" si="5"/>
        <v>#DIV/0!</v>
      </c>
      <c r="Q19" s="354" t="e">
        <f t="shared" si="3"/>
        <v>#DIV/0!</v>
      </c>
      <c r="R19" s="352">
        <f t="shared" si="6"/>
        <v>0</v>
      </c>
      <c r="S19" s="352" t="e">
        <f t="shared" si="7"/>
        <v>#DIV/0!</v>
      </c>
      <c r="T19" s="352" t="e">
        <f t="shared" si="8"/>
        <v>#DIV/0!</v>
      </c>
      <c r="U19" s="355" t="str">
        <f t="shared" si="10"/>
        <v/>
      </c>
      <c r="V19" s="355" t="str">
        <f t="shared" si="9"/>
        <v/>
      </c>
      <c r="W19" s="364"/>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row>
    <row r="20" spans="3:58" x14ac:dyDescent="0.25">
      <c r="C20" s="340"/>
      <c r="D20" s="538">
        <f>'Automatic Response (2)'!S5</f>
        <v>0</v>
      </c>
      <c r="E20" s="374">
        <f>'Automatic Response (2)'!U6</f>
        <v>0</v>
      </c>
      <c r="F20" s="372">
        <f t="shared" si="0"/>
        <v>0</v>
      </c>
      <c r="G20" s="372">
        <f>'Auto Aid Worksheet (11)'!$BC$16</f>
        <v>0</v>
      </c>
      <c r="H20" s="373">
        <f>'Auto Aid Worksheet (11)'!$B$17</f>
        <v>0.44999999999999996</v>
      </c>
      <c r="I20" s="366"/>
      <c r="J20" s="366"/>
      <c r="K20" s="373" t="str">
        <f>'Automatic Response (2)'!T31</f>
        <v>0</v>
      </c>
      <c r="L20" s="373">
        <f>IF('AA Staffing  (11)'!$AT$34&gt;0,'AA Staffing  (11)'!$AT$34,'AA Staffing  (11)'!$BA$31)</f>
        <v>0</v>
      </c>
      <c r="M20" s="356">
        <f t="shared" si="1"/>
        <v>0</v>
      </c>
      <c r="N20" s="357">
        <f t="shared" si="4"/>
        <v>0</v>
      </c>
      <c r="O20" s="353">
        <f t="shared" si="2"/>
        <v>0</v>
      </c>
      <c r="P20" s="354" t="e">
        <f t="shared" si="5"/>
        <v>#DIV/0!</v>
      </c>
      <c r="Q20" s="354" t="e">
        <f t="shared" si="3"/>
        <v>#DIV/0!</v>
      </c>
      <c r="R20" s="352">
        <f t="shared" si="6"/>
        <v>0</v>
      </c>
      <c r="S20" s="352" t="e">
        <f t="shared" si="7"/>
        <v>#DIV/0!</v>
      </c>
      <c r="T20" s="352" t="e">
        <f t="shared" si="8"/>
        <v>#DIV/0!</v>
      </c>
      <c r="U20" s="355" t="str">
        <f t="shared" si="10"/>
        <v/>
      </c>
      <c r="V20" s="355" t="str">
        <f t="shared" si="9"/>
        <v/>
      </c>
      <c r="W20" s="364"/>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row>
    <row r="21" spans="3:58" ht="15.75" thickBot="1" x14ac:dyDescent="0.3">
      <c r="C21" s="340"/>
      <c r="D21" s="538">
        <f>'Automatic Response (2)'!V5</f>
        <v>0</v>
      </c>
      <c r="E21" s="374">
        <f>'Automatic Response (2)'!X6</f>
        <v>0</v>
      </c>
      <c r="F21" s="372">
        <f t="shared" si="0"/>
        <v>0</v>
      </c>
      <c r="G21" s="372">
        <f>'Auto Aid Worksheet (12)'!$BC$16</f>
        <v>0</v>
      </c>
      <c r="H21" s="373">
        <f>'Auto Aid Worksheet (12)'!$B$17</f>
        <v>0.44999999999999996</v>
      </c>
      <c r="I21" s="366"/>
      <c r="J21" s="366"/>
      <c r="K21" s="373" t="str">
        <f>'Automatic Response (2)'!W31</f>
        <v>0</v>
      </c>
      <c r="L21" s="373">
        <f>IF('AA Staffing  (12)'!$AT$34&gt;0,'AA Staffing  (12)'!$AT$34,'AA Staffing  (12)'!$BA$31)</f>
        <v>0</v>
      </c>
      <c r="M21" s="356">
        <f t="shared" si="1"/>
        <v>0</v>
      </c>
      <c r="N21" s="357">
        <f t="shared" si="4"/>
        <v>0</v>
      </c>
      <c r="O21" s="353">
        <f t="shared" si="2"/>
        <v>0</v>
      </c>
      <c r="P21" s="354" t="e">
        <f t="shared" si="5"/>
        <v>#DIV/0!</v>
      </c>
      <c r="Q21" s="354" t="e">
        <f t="shared" si="3"/>
        <v>#DIV/0!</v>
      </c>
      <c r="R21" s="352">
        <f t="shared" si="6"/>
        <v>0</v>
      </c>
      <c r="S21" s="352" t="e">
        <f t="shared" si="7"/>
        <v>#DIV/0!</v>
      </c>
      <c r="T21" s="352" t="e">
        <f t="shared" si="8"/>
        <v>#DIV/0!</v>
      </c>
      <c r="U21" s="355" t="str">
        <f t="shared" si="10"/>
        <v/>
      </c>
      <c r="V21" s="355" t="str">
        <f t="shared" si="9"/>
        <v/>
      </c>
      <c r="W21" s="364"/>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row>
    <row r="22" spans="3:58" ht="16.5" thickBot="1" x14ac:dyDescent="0.3">
      <c r="C22" s="340"/>
      <c r="D22" s="358"/>
      <c r="E22" s="358"/>
      <c r="F22" s="358"/>
      <c r="G22" s="1030"/>
      <c r="H22" s="1030"/>
      <c r="I22" s="1030"/>
      <c r="J22" s="1030"/>
      <c r="K22" s="1030"/>
      <c r="L22" s="358"/>
      <c r="M22" s="340"/>
      <c r="N22" s="359"/>
      <c r="O22" s="359"/>
      <c r="P22" s="359"/>
      <c r="Q22" s="359"/>
      <c r="R22" s="359"/>
      <c r="S22" s="341"/>
      <c r="T22" s="341"/>
      <c r="U22" s="360">
        <f>SUMIF(U10:U21,"&gt;0",U10:U21)</f>
        <v>0</v>
      </c>
      <c r="V22" s="360">
        <f>SUMIF(V10:V21,"&gt;0",V10:V21)</f>
        <v>0</v>
      </c>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row>
    <row r="23" spans="3:58" ht="15.75" x14ac:dyDescent="0.25">
      <c r="C23" s="340"/>
      <c r="D23" s="361"/>
      <c r="E23" s="361"/>
      <c r="F23" s="361"/>
      <c r="G23" s="362"/>
      <c r="H23" s="362"/>
      <c r="I23" s="362"/>
      <c r="J23" s="362"/>
      <c r="K23" s="362"/>
      <c r="L23" s="361"/>
      <c r="M23" s="340"/>
      <c r="N23" s="359"/>
      <c r="O23" s="359"/>
      <c r="P23" s="359"/>
      <c r="Q23" s="359"/>
      <c r="R23" s="359"/>
      <c r="S23" s="341"/>
      <c r="T23" s="341"/>
      <c r="U23" s="363"/>
      <c r="V23" s="363"/>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row>
    <row r="24" spans="3:58" s="340" customFormat="1" ht="15.75" x14ac:dyDescent="0.25">
      <c r="D24" s="361"/>
      <c r="E24" s="361"/>
      <c r="F24" s="361"/>
      <c r="G24" s="362"/>
      <c r="H24" s="362"/>
      <c r="I24" s="362"/>
      <c r="J24" s="362"/>
      <c r="K24" s="362"/>
      <c r="L24" s="361"/>
      <c r="N24" s="359"/>
      <c r="O24" s="359"/>
      <c r="P24" s="359"/>
      <c r="Q24" s="359"/>
      <c r="R24" s="359"/>
      <c r="S24" s="341"/>
      <c r="T24" s="341"/>
      <c r="U24" s="363"/>
      <c r="V24" s="363"/>
    </row>
    <row r="25" spans="3:58" s="340" customFormat="1" ht="31.5" customHeight="1" x14ac:dyDescent="0.25">
      <c r="F25" s="341"/>
      <c r="I25" s="341"/>
      <c r="J25" s="341"/>
      <c r="N25" s="341"/>
      <c r="O25" s="341"/>
      <c r="P25" s="341"/>
      <c r="Q25" s="341"/>
      <c r="R25" s="341"/>
      <c r="S25" s="341"/>
      <c r="T25" s="341"/>
      <c r="U25" s="341"/>
      <c r="V25" s="341"/>
    </row>
    <row r="26" spans="3:58" s="340" customFormat="1" x14ac:dyDescent="0.25">
      <c r="F26" s="341"/>
      <c r="I26" s="341"/>
      <c r="J26" s="341"/>
      <c r="N26" s="341"/>
      <c r="O26" s="341"/>
      <c r="P26" s="341"/>
      <c r="Q26" s="341"/>
      <c r="R26" s="341"/>
      <c r="S26" s="341"/>
      <c r="T26" s="341"/>
      <c r="U26" s="341"/>
      <c r="V26" s="341"/>
    </row>
    <row r="27" spans="3:58" s="340" customFormat="1" x14ac:dyDescent="0.25">
      <c r="F27" s="341"/>
      <c r="I27" s="341"/>
      <c r="J27" s="341"/>
      <c r="N27" s="341"/>
      <c r="O27" s="341"/>
      <c r="P27" s="341"/>
      <c r="Q27" s="341"/>
      <c r="R27" s="341"/>
      <c r="S27" s="341"/>
      <c r="T27" s="341"/>
      <c r="U27" s="341"/>
      <c r="V27" s="341"/>
    </row>
    <row r="28" spans="3:58" s="340" customFormat="1" x14ac:dyDescent="0.25">
      <c r="F28" s="341"/>
      <c r="I28" s="341"/>
      <c r="J28" s="341"/>
      <c r="N28" s="341"/>
      <c r="O28" s="341"/>
      <c r="P28" s="341"/>
      <c r="Q28" s="341"/>
      <c r="R28" s="341"/>
      <c r="S28" s="341"/>
      <c r="T28" s="341"/>
      <c r="U28" s="341"/>
      <c r="V28" s="341"/>
    </row>
    <row r="29" spans="3:58" x14ac:dyDescent="0.25">
      <c r="C29" s="340"/>
      <c r="D29" s="340"/>
      <c r="E29" s="340"/>
      <c r="F29" s="341"/>
      <c r="G29" s="340"/>
      <c r="H29" s="340"/>
      <c r="I29" s="341"/>
      <c r="J29" s="341"/>
      <c r="K29" s="340"/>
      <c r="L29" s="340"/>
      <c r="M29" s="340"/>
      <c r="N29" s="341"/>
      <c r="O29" s="341"/>
      <c r="P29" s="341"/>
      <c r="Q29" s="341"/>
      <c r="R29" s="341"/>
      <c r="S29" s="341"/>
      <c r="T29" s="341"/>
      <c r="U29" s="341"/>
      <c r="V29" s="341"/>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0"/>
      <c r="BD29" s="340"/>
      <c r="BE29" s="340"/>
      <c r="BF29" s="340"/>
    </row>
    <row r="30" spans="3:58" x14ac:dyDescent="0.25">
      <c r="C30" s="340"/>
      <c r="D30" s="340"/>
      <c r="E30" s="340"/>
      <c r="F30" s="341"/>
      <c r="G30" s="340"/>
      <c r="H30" s="340"/>
      <c r="I30" s="341"/>
      <c r="J30" s="341"/>
      <c r="K30" s="340"/>
      <c r="L30" s="340"/>
      <c r="M30" s="340"/>
      <c r="N30" s="341"/>
      <c r="O30" s="341"/>
      <c r="P30" s="341"/>
      <c r="Q30" s="341"/>
      <c r="R30" s="341"/>
      <c r="S30" s="341"/>
      <c r="T30" s="341"/>
      <c r="U30" s="341"/>
      <c r="V30" s="341"/>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0"/>
      <c r="BD30" s="340"/>
      <c r="BE30" s="340"/>
      <c r="BF30" s="340"/>
    </row>
    <row r="31" spans="3:58" x14ac:dyDescent="0.25">
      <c r="C31" s="340"/>
      <c r="D31" s="340"/>
      <c r="E31" s="340"/>
      <c r="F31" s="341"/>
      <c r="G31" s="340"/>
      <c r="H31" s="340"/>
      <c r="I31" s="341"/>
      <c r="J31" s="341"/>
      <c r="K31" s="340"/>
      <c r="L31" s="340"/>
      <c r="M31" s="340"/>
      <c r="N31" s="341"/>
      <c r="O31" s="341"/>
      <c r="P31" s="341"/>
      <c r="Q31" s="341"/>
      <c r="R31" s="341"/>
      <c r="S31" s="341"/>
      <c r="T31" s="341"/>
      <c r="U31" s="341"/>
      <c r="V31" s="341"/>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0"/>
      <c r="BD31" s="340"/>
      <c r="BE31" s="340"/>
      <c r="BF31" s="340"/>
    </row>
    <row r="32" spans="3:58" x14ac:dyDescent="0.25">
      <c r="C32" s="340"/>
      <c r="D32" s="340"/>
      <c r="E32" s="340"/>
      <c r="F32" s="341"/>
      <c r="G32" s="340"/>
      <c r="H32" s="340"/>
      <c r="I32" s="341"/>
      <c r="J32" s="341"/>
      <c r="K32" s="340"/>
      <c r="L32" s="340"/>
      <c r="M32" s="340"/>
      <c r="N32" s="341"/>
      <c r="O32" s="341"/>
      <c r="P32" s="341"/>
      <c r="Q32" s="341"/>
      <c r="R32" s="341"/>
      <c r="S32" s="341"/>
      <c r="T32" s="341"/>
      <c r="U32" s="341"/>
      <c r="V32" s="341"/>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row>
    <row r="33" spans="3:58" x14ac:dyDescent="0.25">
      <c r="C33" s="340"/>
      <c r="D33" s="340"/>
      <c r="E33" s="340"/>
      <c r="F33" s="341"/>
      <c r="G33" s="340"/>
      <c r="H33" s="340"/>
      <c r="I33" s="341"/>
      <c r="J33" s="341"/>
      <c r="K33" s="340"/>
      <c r="L33" s="340"/>
      <c r="M33" s="340"/>
      <c r="N33" s="341"/>
      <c r="O33" s="341"/>
      <c r="P33" s="341"/>
      <c r="Q33" s="341"/>
      <c r="R33" s="341"/>
      <c r="S33" s="341"/>
      <c r="T33" s="341"/>
      <c r="U33" s="341"/>
      <c r="V33" s="341"/>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row>
    <row r="34" spans="3:58" x14ac:dyDescent="0.25">
      <c r="C34" s="340"/>
      <c r="D34" s="340"/>
      <c r="E34" s="340"/>
      <c r="F34" s="341"/>
      <c r="G34" s="340"/>
      <c r="H34" s="340"/>
      <c r="I34" s="341"/>
      <c r="J34" s="341"/>
      <c r="K34" s="340"/>
      <c r="L34" s="340"/>
      <c r="M34" s="340"/>
      <c r="N34" s="341"/>
      <c r="O34" s="341"/>
      <c r="P34" s="341"/>
      <c r="Q34" s="341"/>
      <c r="R34" s="341"/>
      <c r="S34" s="341"/>
      <c r="T34" s="341"/>
      <c r="U34" s="341"/>
      <c r="V34" s="341"/>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0"/>
      <c r="BD34" s="340"/>
      <c r="BE34" s="340"/>
      <c r="BF34" s="340"/>
    </row>
    <row r="35" spans="3:58" x14ac:dyDescent="0.25">
      <c r="C35" s="340"/>
      <c r="D35" s="340"/>
      <c r="E35" s="340"/>
      <c r="F35" s="341"/>
      <c r="G35" s="340"/>
      <c r="H35" s="340"/>
      <c r="I35" s="341"/>
      <c r="J35" s="341"/>
      <c r="K35" s="340"/>
      <c r="L35" s="340"/>
      <c r="M35" s="340"/>
      <c r="N35" s="341"/>
      <c r="O35" s="341"/>
      <c r="P35" s="341"/>
      <c r="Q35" s="341"/>
      <c r="R35" s="341"/>
      <c r="S35" s="341"/>
      <c r="T35" s="341"/>
      <c r="U35" s="341"/>
      <c r="V35" s="341"/>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c r="BD35" s="340"/>
      <c r="BE35" s="340"/>
      <c r="BF35" s="340"/>
    </row>
    <row r="36" spans="3:58" ht="15.75" customHeight="1" x14ac:dyDescent="0.25">
      <c r="C36" s="340"/>
      <c r="D36" s="340"/>
      <c r="E36" s="340"/>
      <c r="F36" s="341"/>
      <c r="G36" s="340"/>
      <c r="H36" s="340"/>
      <c r="I36" s="341"/>
      <c r="J36" s="341"/>
      <c r="K36" s="340"/>
      <c r="L36" s="340"/>
      <c r="M36" s="340"/>
      <c r="N36" s="341"/>
      <c r="O36" s="341"/>
      <c r="P36" s="341"/>
      <c r="Q36" s="341"/>
      <c r="R36" s="341"/>
      <c r="S36" s="341"/>
      <c r="T36" s="341"/>
      <c r="U36" s="341"/>
      <c r="V36" s="341"/>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row>
    <row r="37" spans="3:58" ht="9.75" customHeight="1" x14ac:dyDescent="0.25">
      <c r="C37" s="340"/>
      <c r="D37" s="340"/>
      <c r="E37" s="340"/>
      <c r="F37" s="341"/>
      <c r="G37" s="340"/>
      <c r="H37" s="340"/>
      <c r="I37" s="341"/>
      <c r="J37" s="341"/>
      <c r="K37" s="340"/>
      <c r="L37" s="340"/>
      <c r="M37" s="340"/>
      <c r="N37" s="341"/>
      <c r="O37" s="341"/>
      <c r="P37" s="341"/>
      <c r="Q37" s="341"/>
      <c r="R37" s="341"/>
      <c r="S37" s="341"/>
      <c r="T37" s="341"/>
      <c r="U37" s="341"/>
      <c r="V37" s="341"/>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row>
    <row r="38" spans="3:58" ht="15" customHeight="1" x14ac:dyDescent="0.25">
      <c r="C38" s="340"/>
      <c r="D38" s="340"/>
      <c r="E38" s="340"/>
      <c r="F38" s="341"/>
      <c r="G38" s="340"/>
      <c r="H38" s="340"/>
      <c r="I38" s="341"/>
      <c r="J38" s="341"/>
      <c r="K38" s="340"/>
      <c r="L38" s="340"/>
      <c r="M38" s="340"/>
      <c r="N38" s="341"/>
      <c r="O38" s="341"/>
      <c r="P38" s="341"/>
      <c r="Q38" s="341"/>
      <c r="R38" s="341"/>
      <c r="S38" s="341"/>
      <c r="T38" s="341"/>
      <c r="U38" s="341"/>
      <c r="V38" s="341"/>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row>
    <row r="39" spans="3:58" ht="15" customHeight="1" x14ac:dyDescent="0.25">
      <c r="C39" s="340"/>
      <c r="D39" s="340"/>
      <c r="E39" s="340"/>
      <c r="F39" s="341"/>
      <c r="G39" s="340"/>
      <c r="H39" s="340"/>
      <c r="I39" s="341"/>
      <c r="J39" s="341"/>
      <c r="K39" s="340"/>
      <c r="L39" s="340"/>
      <c r="M39" s="340"/>
      <c r="N39" s="341"/>
      <c r="O39" s="341"/>
      <c r="P39" s="341"/>
      <c r="Q39" s="341"/>
      <c r="R39" s="341"/>
      <c r="S39" s="341"/>
      <c r="T39" s="341"/>
      <c r="U39" s="341"/>
      <c r="V39" s="341"/>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row>
    <row r="40" spans="3:58" ht="15.75" customHeight="1" x14ac:dyDescent="0.25">
      <c r="C40" s="340"/>
      <c r="D40" s="340"/>
      <c r="E40" s="340"/>
      <c r="F40" s="341"/>
      <c r="G40" s="340"/>
      <c r="H40" s="340"/>
      <c r="I40" s="341"/>
      <c r="J40" s="341"/>
      <c r="K40" s="340"/>
      <c r="L40" s="340"/>
      <c r="M40" s="340"/>
      <c r="N40" s="341"/>
      <c r="O40" s="341"/>
      <c r="P40" s="341"/>
      <c r="Q40" s="341"/>
      <c r="R40" s="341"/>
      <c r="S40" s="341"/>
      <c r="T40" s="341"/>
      <c r="U40" s="341"/>
      <c r="V40" s="341"/>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0"/>
      <c r="BD40" s="340"/>
      <c r="BE40" s="340"/>
      <c r="BF40" s="340"/>
    </row>
    <row r="41" spans="3:58" ht="12.75" customHeight="1" x14ac:dyDescent="0.25">
      <c r="C41" s="340"/>
      <c r="D41" s="340"/>
      <c r="E41" s="340"/>
      <c r="F41" s="341"/>
      <c r="G41" s="340"/>
      <c r="H41" s="340"/>
      <c r="I41" s="341"/>
      <c r="J41" s="341"/>
      <c r="K41" s="340"/>
      <c r="L41" s="340"/>
      <c r="M41" s="340"/>
      <c r="N41" s="341"/>
      <c r="O41" s="341"/>
      <c r="P41" s="341"/>
      <c r="Q41" s="341"/>
      <c r="R41" s="341"/>
      <c r="S41" s="341"/>
      <c r="T41" s="341"/>
      <c r="U41" s="341"/>
      <c r="V41" s="341"/>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row>
    <row r="42" spans="3:58" ht="15" customHeight="1" x14ac:dyDescent="0.25">
      <c r="C42" s="340"/>
      <c r="D42" s="340"/>
      <c r="E42" s="340"/>
      <c r="F42" s="341"/>
      <c r="G42" s="340"/>
      <c r="H42" s="340"/>
      <c r="I42" s="341"/>
      <c r="J42" s="341"/>
      <c r="K42" s="340"/>
      <c r="L42" s="340"/>
      <c r="M42" s="340"/>
      <c r="N42" s="341"/>
      <c r="O42" s="341"/>
      <c r="P42" s="341"/>
      <c r="Q42" s="341"/>
      <c r="R42" s="341"/>
      <c r="S42" s="341"/>
      <c r="T42" s="341"/>
      <c r="U42" s="341"/>
      <c r="V42" s="341"/>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row>
    <row r="43" spans="3:58" x14ac:dyDescent="0.25">
      <c r="C43" s="340"/>
      <c r="D43" s="340"/>
      <c r="E43" s="340"/>
      <c r="F43" s="341"/>
      <c r="G43" s="340"/>
      <c r="H43" s="340"/>
      <c r="I43" s="341"/>
      <c r="J43" s="341"/>
      <c r="K43" s="340"/>
      <c r="L43" s="340"/>
      <c r="M43" s="340"/>
      <c r="N43" s="341"/>
      <c r="O43" s="341"/>
      <c r="P43" s="341"/>
      <c r="Q43" s="341"/>
      <c r="R43" s="341"/>
      <c r="S43" s="341"/>
      <c r="T43" s="341"/>
      <c r="U43" s="341"/>
      <c r="V43" s="341"/>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row>
    <row r="44" spans="3:58" x14ac:dyDescent="0.25">
      <c r="C44" s="340"/>
      <c r="D44" s="340"/>
      <c r="E44" s="340"/>
      <c r="F44" s="341"/>
      <c r="G44" s="340"/>
      <c r="H44" s="340"/>
      <c r="I44" s="341"/>
      <c r="J44" s="341"/>
      <c r="K44" s="340"/>
      <c r="L44" s="340"/>
      <c r="M44" s="340"/>
      <c r="N44" s="341"/>
      <c r="O44" s="341"/>
      <c r="P44" s="341"/>
      <c r="Q44" s="341"/>
      <c r="R44" s="341"/>
      <c r="S44" s="341"/>
      <c r="T44" s="341"/>
      <c r="U44" s="341"/>
      <c r="V44" s="341"/>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row>
    <row r="45" spans="3:58" x14ac:dyDescent="0.25">
      <c r="C45" s="340"/>
      <c r="D45" s="340"/>
      <c r="E45" s="340"/>
      <c r="F45" s="341"/>
      <c r="G45" s="340"/>
      <c r="H45" s="340"/>
      <c r="I45" s="341"/>
      <c r="J45" s="341"/>
      <c r="K45" s="340"/>
      <c r="L45" s="340"/>
      <c r="M45" s="340"/>
      <c r="N45" s="341"/>
      <c r="O45" s="341"/>
      <c r="P45" s="341"/>
      <c r="Q45" s="341"/>
      <c r="R45" s="341"/>
      <c r="S45" s="341"/>
      <c r="T45" s="341"/>
      <c r="U45" s="341"/>
      <c r="V45" s="341"/>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row>
    <row r="46" spans="3:58" x14ac:dyDescent="0.25">
      <c r="C46" s="340"/>
      <c r="D46" s="340"/>
      <c r="E46" s="340"/>
      <c r="F46" s="341"/>
      <c r="G46" s="340"/>
      <c r="H46" s="340"/>
      <c r="I46" s="341"/>
      <c r="J46" s="341"/>
      <c r="K46" s="340"/>
      <c r="L46" s="340"/>
      <c r="M46" s="340"/>
      <c r="N46" s="341"/>
      <c r="O46" s="341"/>
      <c r="P46" s="341"/>
      <c r="Q46" s="341"/>
      <c r="R46" s="341"/>
      <c r="S46" s="341"/>
      <c r="T46" s="341"/>
      <c r="U46" s="341"/>
      <c r="V46" s="341"/>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0"/>
      <c r="BD46" s="340"/>
      <c r="BE46" s="340"/>
      <c r="BF46" s="340"/>
    </row>
    <row r="47" spans="3:58" ht="15" customHeight="1" x14ac:dyDescent="0.25">
      <c r="C47" s="340"/>
      <c r="D47" s="340"/>
      <c r="E47" s="340"/>
      <c r="F47" s="341"/>
      <c r="G47" s="340"/>
      <c r="H47" s="340"/>
      <c r="I47" s="341"/>
      <c r="J47" s="341"/>
      <c r="K47" s="340"/>
      <c r="L47" s="340"/>
      <c r="M47" s="340"/>
      <c r="N47" s="341"/>
      <c r="O47" s="341"/>
      <c r="P47" s="341"/>
      <c r="Q47" s="341"/>
      <c r="R47" s="341"/>
      <c r="S47" s="341"/>
      <c r="T47" s="341"/>
      <c r="U47" s="341"/>
      <c r="V47" s="341"/>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row>
    <row r="48" spans="3:58" x14ac:dyDescent="0.25">
      <c r="C48" s="340"/>
      <c r="D48" s="340"/>
      <c r="E48" s="340"/>
      <c r="F48" s="341"/>
      <c r="G48" s="340"/>
      <c r="H48" s="340"/>
      <c r="I48" s="341"/>
      <c r="J48" s="341"/>
      <c r="K48" s="340"/>
      <c r="L48" s="340"/>
      <c r="M48" s="340"/>
      <c r="N48" s="341"/>
      <c r="O48" s="341"/>
      <c r="P48" s="341"/>
      <c r="Q48" s="341"/>
      <c r="R48" s="341"/>
      <c r="S48" s="341"/>
      <c r="T48" s="341"/>
      <c r="U48" s="341"/>
      <c r="V48" s="341"/>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row>
    <row r="49" spans="3:58" x14ac:dyDescent="0.25">
      <c r="C49" s="340"/>
      <c r="D49" s="340"/>
      <c r="E49" s="340"/>
      <c r="F49" s="341"/>
      <c r="G49" s="340"/>
      <c r="H49" s="340"/>
      <c r="I49" s="341"/>
      <c r="J49" s="341"/>
      <c r="K49" s="340"/>
      <c r="L49" s="340"/>
      <c r="M49" s="340"/>
      <c r="N49" s="341"/>
      <c r="O49" s="341"/>
      <c r="P49" s="341"/>
      <c r="Q49" s="341"/>
      <c r="R49" s="341"/>
      <c r="S49" s="341"/>
      <c r="T49" s="341"/>
      <c r="U49" s="341"/>
      <c r="V49" s="341"/>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0"/>
      <c r="BD49" s="340"/>
      <c r="BE49" s="340"/>
      <c r="BF49" s="340"/>
    </row>
    <row r="50" spans="3:58" x14ac:dyDescent="0.25">
      <c r="C50" s="340"/>
      <c r="D50" s="340"/>
      <c r="E50" s="340"/>
      <c r="F50" s="341"/>
      <c r="G50" s="340"/>
      <c r="H50" s="340"/>
      <c r="I50" s="341"/>
      <c r="J50" s="341"/>
      <c r="K50" s="340"/>
      <c r="L50" s="340"/>
      <c r="M50" s="340"/>
      <c r="N50" s="341"/>
      <c r="O50" s="341"/>
      <c r="P50" s="341"/>
      <c r="Q50" s="341"/>
      <c r="R50" s="341"/>
      <c r="S50" s="341"/>
      <c r="T50" s="341"/>
      <c r="U50" s="341"/>
      <c r="V50" s="341"/>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0"/>
      <c r="BD50" s="340"/>
      <c r="BE50" s="340"/>
      <c r="BF50" s="340"/>
    </row>
    <row r="51" spans="3:58" ht="6.75" customHeight="1" x14ac:dyDescent="0.25">
      <c r="C51" s="340"/>
      <c r="D51" s="340"/>
      <c r="E51" s="340"/>
      <c r="F51" s="341"/>
      <c r="G51" s="340"/>
      <c r="H51" s="340"/>
      <c r="I51" s="341"/>
      <c r="J51" s="341"/>
      <c r="K51" s="340"/>
      <c r="L51" s="340"/>
      <c r="M51" s="340"/>
      <c r="N51" s="341"/>
      <c r="O51" s="341"/>
      <c r="P51" s="341"/>
      <c r="Q51" s="341"/>
      <c r="R51" s="341"/>
      <c r="S51" s="341"/>
      <c r="T51" s="341"/>
      <c r="U51" s="341"/>
      <c r="V51" s="341"/>
      <c r="W51" s="340"/>
      <c r="X51" s="340"/>
      <c r="Y51" s="340"/>
      <c r="Z51" s="340"/>
      <c r="AA51" s="340"/>
      <c r="AB51" s="340"/>
      <c r="AC51" s="340"/>
      <c r="AD51" s="340"/>
      <c r="AE51" s="340"/>
      <c r="AF51" s="340"/>
      <c r="AG51" s="340"/>
      <c r="AH51" s="340"/>
      <c r="AI51" s="340"/>
      <c r="AJ51" s="340"/>
      <c r="AK51" s="340"/>
      <c r="AL51" s="340"/>
      <c r="AM51" s="340"/>
      <c r="AN51" s="340"/>
      <c r="AO51" s="340"/>
      <c r="AP51" s="340"/>
      <c r="AQ51" s="340"/>
      <c r="AR51" s="340"/>
      <c r="AS51" s="340"/>
      <c r="AT51" s="340"/>
      <c r="AU51" s="340"/>
      <c r="AV51" s="340"/>
      <c r="AW51" s="340"/>
      <c r="AX51" s="340"/>
      <c r="AY51" s="340"/>
      <c r="AZ51" s="340"/>
      <c r="BA51" s="340"/>
      <c r="BB51" s="340"/>
      <c r="BC51" s="340"/>
      <c r="BD51" s="340"/>
      <c r="BE51" s="340"/>
      <c r="BF51" s="340"/>
    </row>
    <row r="52" spans="3:58" x14ac:dyDescent="0.25">
      <c r="C52" s="340"/>
      <c r="D52" s="340"/>
      <c r="E52" s="340"/>
      <c r="F52" s="341"/>
      <c r="G52" s="340"/>
      <c r="H52" s="340"/>
      <c r="I52" s="341"/>
      <c r="J52" s="341"/>
      <c r="K52" s="340"/>
      <c r="L52" s="340"/>
      <c r="M52" s="340"/>
      <c r="N52" s="341"/>
      <c r="O52" s="341"/>
      <c r="P52" s="341"/>
      <c r="Q52" s="341"/>
      <c r="R52" s="341"/>
      <c r="S52" s="341"/>
      <c r="T52" s="341"/>
      <c r="U52" s="341"/>
      <c r="V52" s="341"/>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row>
    <row r="53" spans="3:58" x14ac:dyDescent="0.25">
      <c r="C53" s="340"/>
      <c r="D53" s="340"/>
      <c r="E53" s="340"/>
      <c r="F53" s="341"/>
      <c r="G53" s="340"/>
      <c r="H53" s="340"/>
      <c r="I53" s="341"/>
      <c r="J53" s="341"/>
      <c r="K53" s="340"/>
      <c r="L53" s="340"/>
      <c r="M53" s="340"/>
      <c r="N53" s="341"/>
      <c r="O53" s="341"/>
      <c r="P53" s="341"/>
      <c r="Q53" s="341"/>
      <c r="R53" s="341"/>
      <c r="S53" s="341"/>
      <c r="T53" s="341"/>
      <c r="U53" s="341"/>
      <c r="V53" s="341"/>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0"/>
      <c r="BD53" s="340"/>
      <c r="BE53" s="340"/>
      <c r="BF53" s="340"/>
    </row>
    <row r="54" spans="3:58" ht="5.25" customHeight="1" x14ac:dyDescent="0.25">
      <c r="C54" s="340"/>
      <c r="D54" s="340"/>
      <c r="E54" s="340"/>
      <c r="F54" s="341"/>
      <c r="G54" s="340"/>
      <c r="H54" s="340"/>
      <c r="I54" s="341"/>
      <c r="J54" s="341"/>
      <c r="K54" s="340"/>
      <c r="L54" s="340"/>
      <c r="M54" s="340"/>
      <c r="N54" s="341"/>
      <c r="O54" s="341"/>
      <c r="P54" s="341"/>
      <c r="Q54" s="341"/>
      <c r="R54" s="341"/>
      <c r="S54" s="341"/>
      <c r="T54" s="341"/>
      <c r="U54" s="341"/>
      <c r="V54" s="341"/>
      <c r="W54" s="340"/>
      <c r="X54" s="340"/>
      <c r="Y54" s="340"/>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40"/>
      <c r="AV54" s="340"/>
      <c r="AW54" s="340"/>
      <c r="AX54" s="340"/>
      <c r="AY54" s="340"/>
      <c r="AZ54" s="340"/>
      <c r="BA54" s="340"/>
      <c r="BB54" s="340"/>
      <c r="BC54" s="340"/>
      <c r="BD54" s="340"/>
      <c r="BE54" s="340"/>
      <c r="BF54" s="340"/>
    </row>
    <row r="55" spans="3:58" x14ac:dyDescent="0.25">
      <c r="C55" s="340"/>
      <c r="D55" s="340"/>
      <c r="E55" s="340"/>
      <c r="F55" s="341"/>
      <c r="G55" s="340"/>
      <c r="H55" s="340"/>
      <c r="I55" s="341"/>
      <c r="J55" s="341"/>
      <c r="K55" s="340"/>
      <c r="L55" s="340"/>
      <c r="M55" s="340"/>
      <c r="N55" s="341"/>
      <c r="O55" s="341"/>
      <c r="P55" s="341"/>
      <c r="Q55" s="341"/>
      <c r="R55" s="341"/>
      <c r="S55" s="341"/>
      <c r="T55" s="341"/>
      <c r="U55" s="341"/>
      <c r="V55" s="341"/>
      <c r="W55" s="340"/>
      <c r="X55" s="340"/>
      <c r="Y55" s="340"/>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0"/>
      <c r="BD55" s="340"/>
      <c r="BE55" s="340"/>
      <c r="BF55" s="340"/>
    </row>
    <row r="56" spans="3:58" x14ac:dyDescent="0.25">
      <c r="C56" s="340"/>
      <c r="D56" s="340"/>
      <c r="E56" s="340"/>
      <c r="F56" s="341"/>
      <c r="G56" s="340"/>
      <c r="H56" s="340"/>
      <c r="I56" s="341"/>
      <c r="J56" s="341"/>
      <c r="K56" s="340"/>
      <c r="L56" s="340"/>
      <c r="M56" s="340"/>
      <c r="N56" s="341"/>
      <c r="O56" s="341"/>
      <c r="P56" s="341"/>
      <c r="Q56" s="341"/>
      <c r="R56" s="341"/>
      <c r="S56" s="341"/>
      <c r="T56" s="341"/>
      <c r="U56" s="341"/>
      <c r="V56" s="341"/>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0"/>
      <c r="BD56" s="340"/>
      <c r="BE56" s="340"/>
      <c r="BF56" s="340"/>
    </row>
    <row r="57" spans="3:58" x14ac:dyDescent="0.25">
      <c r="C57" s="340"/>
      <c r="D57" s="340"/>
      <c r="E57" s="340"/>
      <c r="F57" s="341"/>
      <c r="G57" s="340"/>
      <c r="H57" s="340"/>
      <c r="I57" s="341"/>
      <c r="J57" s="341"/>
      <c r="K57" s="340"/>
      <c r="L57" s="340"/>
      <c r="M57" s="340"/>
      <c r="N57" s="341"/>
      <c r="O57" s="341"/>
      <c r="P57" s="341"/>
      <c r="Q57" s="341"/>
      <c r="R57" s="341"/>
      <c r="S57" s="341"/>
      <c r="T57" s="341"/>
      <c r="U57" s="341"/>
      <c r="V57" s="341"/>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row>
    <row r="58" spans="3:58" x14ac:dyDescent="0.25">
      <c r="C58" s="340"/>
      <c r="D58" s="340"/>
      <c r="E58" s="340"/>
      <c r="F58" s="341"/>
      <c r="G58" s="340"/>
      <c r="H58" s="340"/>
      <c r="I58" s="341"/>
      <c r="J58" s="341"/>
      <c r="K58" s="340"/>
      <c r="L58" s="340"/>
      <c r="M58" s="340"/>
      <c r="N58" s="341"/>
      <c r="O58" s="341"/>
      <c r="P58" s="341"/>
      <c r="Q58" s="341"/>
      <c r="R58" s="341"/>
      <c r="S58" s="341"/>
      <c r="T58" s="341"/>
      <c r="U58" s="341"/>
      <c r="V58" s="341"/>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row>
    <row r="59" spans="3:58" x14ac:dyDescent="0.25">
      <c r="C59" s="340"/>
      <c r="D59" s="340"/>
      <c r="E59" s="340"/>
      <c r="F59" s="341"/>
      <c r="G59" s="340"/>
      <c r="H59" s="340"/>
      <c r="I59" s="341"/>
      <c r="J59" s="341"/>
      <c r="K59" s="340"/>
      <c r="L59" s="340"/>
      <c r="M59" s="340"/>
      <c r="N59" s="341"/>
      <c r="O59" s="341"/>
      <c r="P59" s="341"/>
      <c r="Q59" s="341"/>
      <c r="R59" s="341"/>
      <c r="S59" s="341"/>
      <c r="T59" s="341"/>
      <c r="U59" s="341"/>
      <c r="V59" s="341"/>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row>
    <row r="60" spans="3:58" x14ac:dyDescent="0.25">
      <c r="C60" s="340"/>
      <c r="D60" s="340"/>
      <c r="E60" s="340"/>
      <c r="F60" s="341"/>
      <c r="G60" s="340"/>
      <c r="H60" s="340"/>
      <c r="I60" s="341"/>
      <c r="J60" s="341"/>
      <c r="K60" s="340"/>
      <c r="L60" s="340"/>
      <c r="M60" s="340"/>
      <c r="N60" s="341"/>
      <c r="O60" s="341"/>
      <c r="P60" s="341"/>
      <c r="Q60" s="341"/>
      <c r="R60" s="341"/>
      <c r="S60" s="341"/>
      <c r="T60" s="341"/>
      <c r="U60" s="341"/>
      <c r="V60" s="341"/>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0"/>
      <c r="BD60" s="340"/>
      <c r="BE60" s="340"/>
      <c r="BF60" s="340"/>
    </row>
    <row r="61" spans="3:58" x14ac:dyDescent="0.25">
      <c r="C61" s="340"/>
      <c r="D61" s="340"/>
      <c r="E61" s="340"/>
      <c r="F61" s="341"/>
      <c r="G61" s="340"/>
      <c r="H61" s="340"/>
      <c r="I61" s="341"/>
      <c r="J61" s="341"/>
      <c r="K61" s="340"/>
      <c r="L61" s="340"/>
      <c r="M61" s="340"/>
      <c r="N61" s="341"/>
      <c r="O61" s="341"/>
      <c r="P61" s="341"/>
      <c r="Q61" s="341"/>
      <c r="R61" s="341"/>
      <c r="S61" s="341"/>
      <c r="T61" s="341"/>
      <c r="U61" s="341"/>
      <c r="V61" s="341"/>
      <c r="W61" s="340"/>
      <c r="X61" s="340"/>
      <c r="Y61" s="340"/>
      <c r="Z61" s="340"/>
      <c r="AA61" s="340"/>
      <c r="AB61" s="340"/>
      <c r="AC61" s="340"/>
      <c r="AD61" s="340"/>
      <c r="AE61" s="340"/>
      <c r="AF61" s="340"/>
      <c r="AG61" s="340"/>
      <c r="AH61" s="340"/>
      <c r="AI61" s="340"/>
      <c r="AJ61" s="340"/>
      <c r="AK61" s="340"/>
      <c r="AL61" s="340"/>
      <c r="AM61" s="340"/>
      <c r="AN61" s="340"/>
      <c r="AO61" s="340"/>
      <c r="AP61" s="340"/>
      <c r="AQ61" s="340"/>
      <c r="AR61" s="340"/>
      <c r="AS61" s="340"/>
      <c r="AT61" s="340"/>
      <c r="AU61" s="340"/>
      <c r="AV61" s="340"/>
      <c r="AW61" s="340"/>
      <c r="AX61" s="340"/>
      <c r="AY61" s="340"/>
      <c r="AZ61" s="340"/>
      <c r="BA61" s="340"/>
      <c r="BB61" s="340"/>
      <c r="BC61" s="340"/>
      <c r="BD61" s="340"/>
      <c r="BE61" s="340"/>
      <c r="BF61" s="340"/>
    </row>
    <row r="62" spans="3:58" x14ac:dyDescent="0.25">
      <c r="C62" s="340"/>
      <c r="D62" s="340"/>
      <c r="E62" s="340"/>
      <c r="F62" s="341"/>
      <c r="G62" s="340"/>
      <c r="H62" s="340"/>
      <c r="I62" s="341"/>
      <c r="J62" s="341"/>
      <c r="K62" s="340"/>
      <c r="L62" s="340"/>
      <c r="M62" s="340"/>
      <c r="N62" s="341"/>
      <c r="O62" s="341"/>
      <c r="P62" s="341"/>
      <c r="Q62" s="341"/>
      <c r="R62" s="341"/>
      <c r="S62" s="341"/>
      <c r="T62" s="341"/>
      <c r="U62" s="341"/>
      <c r="V62" s="341"/>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row>
    <row r="63" spans="3:58" x14ac:dyDescent="0.25">
      <c r="C63" s="340"/>
      <c r="D63" s="340"/>
      <c r="E63" s="340"/>
      <c r="F63" s="341"/>
      <c r="G63" s="340"/>
      <c r="H63" s="340"/>
      <c r="I63" s="341"/>
      <c r="J63" s="341"/>
      <c r="K63" s="340"/>
      <c r="L63" s="340"/>
      <c r="M63" s="340"/>
      <c r="N63" s="341"/>
      <c r="O63" s="341"/>
      <c r="P63" s="341"/>
      <c r="Q63" s="341"/>
      <c r="R63" s="341"/>
      <c r="S63" s="341"/>
      <c r="T63" s="341"/>
      <c r="U63" s="341"/>
      <c r="V63" s="341"/>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0"/>
      <c r="BD63" s="340"/>
      <c r="BE63" s="340"/>
      <c r="BF63" s="340"/>
    </row>
    <row r="64" spans="3:58" x14ac:dyDescent="0.25">
      <c r="C64" s="340"/>
      <c r="D64" s="340"/>
      <c r="E64" s="340"/>
      <c r="F64" s="341"/>
      <c r="G64" s="340"/>
      <c r="H64" s="340"/>
      <c r="I64" s="341"/>
      <c r="J64" s="341"/>
      <c r="K64" s="340"/>
      <c r="L64" s="340"/>
      <c r="M64" s="340"/>
      <c r="N64" s="341"/>
      <c r="O64" s="341"/>
      <c r="P64" s="341"/>
      <c r="Q64" s="341"/>
      <c r="R64" s="341"/>
      <c r="S64" s="341"/>
      <c r="T64" s="341"/>
      <c r="U64" s="341"/>
      <c r="V64" s="341"/>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row>
    <row r="65" spans="3:58" x14ac:dyDescent="0.25">
      <c r="C65" s="340"/>
      <c r="D65" s="340"/>
      <c r="E65" s="340"/>
      <c r="F65" s="341"/>
      <c r="G65" s="340"/>
      <c r="H65" s="340"/>
      <c r="I65" s="341"/>
      <c r="J65" s="341"/>
      <c r="K65" s="340"/>
      <c r="L65" s="340"/>
      <c r="M65" s="340"/>
      <c r="N65" s="341"/>
      <c r="O65" s="341"/>
      <c r="P65" s="341"/>
      <c r="Q65" s="341"/>
      <c r="R65" s="341"/>
      <c r="S65" s="341"/>
      <c r="T65" s="341"/>
      <c r="U65" s="341"/>
      <c r="V65" s="341"/>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0"/>
      <c r="BD65" s="340"/>
      <c r="BE65" s="340"/>
      <c r="BF65" s="340"/>
    </row>
    <row r="66" spans="3:58" x14ac:dyDescent="0.25">
      <c r="C66" s="340"/>
      <c r="D66" s="340"/>
      <c r="E66" s="340"/>
      <c r="F66" s="341"/>
      <c r="G66" s="340"/>
      <c r="H66" s="340"/>
      <c r="I66" s="341"/>
      <c r="J66" s="341"/>
      <c r="K66" s="340"/>
      <c r="L66" s="340"/>
      <c r="M66" s="340"/>
      <c r="N66" s="341"/>
      <c r="O66" s="341"/>
      <c r="P66" s="341"/>
      <c r="Q66" s="341"/>
      <c r="R66" s="341"/>
      <c r="S66" s="341"/>
      <c r="T66" s="341"/>
      <c r="U66" s="341"/>
      <c r="V66" s="341"/>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0"/>
      <c r="BD66" s="340"/>
      <c r="BE66" s="340"/>
      <c r="BF66" s="340"/>
    </row>
    <row r="67" spans="3:58" x14ac:dyDescent="0.25">
      <c r="C67" s="340"/>
      <c r="D67" s="340"/>
      <c r="E67" s="340"/>
      <c r="F67" s="341"/>
      <c r="G67" s="340"/>
      <c r="H67" s="340"/>
      <c r="I67" s="341"/>
      <c r="J67" s="341"/>
      <c r="K67" s="340"/>
      <c r="L67" s="340"/>
      <c r="M67" s="340"/>
      <c r="N67" s="341"/>
      <c r="O67" s="341"/>
      <c r="P67" s="341"/>
      <c r="Q67" s="341"/>
      <c r="R67" s="341"/>
      <c r="S67" s="341"/>
      <c r="T67" s="341"/>
      <c r="U67" s="341"/>
      <c r="V67" s="341"/>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340"/>
      <c r="BE67" s="340"/>
      <c r="BF67" s="340"/>
    </row>
    <row r="68" spans="3:58" x14ac:dyDescent="0.25">
      <c r="C68" s="340"/>
      <c r="D68" s="340"/>
      <c r="E68" s="340"/>
      <c r="F68" s="341"/>
      <c r="G68" s="340"/>
      <c r="H68" s="340"/>
      <c r="I68" s="341"/>
      <c r="J68" s="341"/>
      <c r="K68" s="340"/>
      <c r="L68" s="340"/>
      <c r="M68" s="340"/>
      <c r="N68" s="341"/>
      <c r="O68" s="341"/>
      <c r="P68" s="341"/>
      <c r="Q68" s="341"/>
      <c r="R68" s="341"/>
      <c r="S68" s="341"/>
      <c r="T68" s="341"/>
      <c r="U68" s="341"/>
      <c r="V68" s="341"/>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0"/>
      <c r="BD68" s="340"/>
      <c r="BE68" s="340"/>
      <c r="BF68" s="340"/>
    </row>
    <row r="69" spans="3:58" x14ac:dyDescent="0.25">
      <c r="C69" s="340"/>
      <c r="D69" s="340"/>
      <c r="E69" s="340"/>
      <c r="F69" s="341"/>
      <c r="G69" s="340"/>
      <c r="H69" s="340"/>
      <c r="I69" s="341"/>
      <c r="J69" s="341"/>
      <c r="K69" s="340"/>
      <c r="L69" s="340"/>
      <c r="M69" s="340"/>
      <c r="N69" s="341"/>
      <c r="O69" s="341"/>
      <c r="P69" s="341"/>
      <c r="Q69" s="341"/>
      <c r="R69" s="341"/>
      <c r="S69" s="341"/>
      <c r="T69" s="341"/>
      <c r="U69" s="341"/>
      <c r="V69" s="341"/>
      <c r="W69" s="340"/>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c r="AW69" s="340"/>
      <c r="AX69" s="340"/>
      <c r="AY69" s="340"/>
      <c r="AZ69" s="340"/>
      <c r="BA69" s="340"/>
      <c r="BB69" s="340"/>
      <c r="BC69" s="340"/>
      <c r="BD69" s="340"/>
      <c r="BE69" s="340"/>
      <c r="BF69" s="340"/>
    </row>
    <row r="70" spans="3:58" x14ac:dyDescent="0.25">
      <c r="C70" s="340"/>
      <c r="D70" s="340"/>
      <c r="E70" s="340"/>
      <c r="F70" s="341"/>
      <c r="G70" s="340"/>
      <c r="H70" s="340"/>
      <c r="I70" s="341"/>
      <c r="J70" s="341"/>
      <c r="K70" s="340"/>
      <c r="L70" s="340"/>
      <c r="M70" s="340"/>
      <c r="N70" s="341"/>
      <c r="O70" s="341"/>
      <c r="P70" s="341"/>
      <c r="Q70" s="341"/>
      <c r="R70" s="341"/>
      <c r="S70" s="341"/>
      <c r="T70" s="341"/>
      <c r="U70" s="341"/>
      <c r="V70" s="341"/>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0"/>
      <c r="BD70" s="340"/>
      <c r="BE70" s="340"/>
      <c r="BF70" s="340"/>
    </row>
    <row r="71" spans="3:58" x14ac:dyDescent="0.25">
      <c r="C71" s="340"/>
      <c r="D71" s="340"/>
      <c r="E71" s="340"/>
      <c r="F71" s="341"/>
      <c r="G71" s="340"/>
      <c r="H71" s="340"/>
      <c r="I71" s="341"/>
      <c r="J71" s="341"/>
      <c r="K71" s="340"/>
      <c r="L71" s="340"/>
      <c r="M71" s="340"/>
      <c r="N71" s="341"/>
      <c r="O71" s="341"/>
      <c r="P71" s="341"/>
      <c r="Q71" s="341"/>
      <c r="R71" s="341"/>
      <c r="S71" s="341"/>
      <c r="T71" s="341"/>
      <c r="U71" s="341"/>
      <c r="V71" s="341"/>
      <c r="W71" s="340"/>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340"/>
      <c r="AX71" s="340"/>
      <c r="AY71" s="340"/>
      <c r="AZ71" s="340"/>
      <c r="BA71" s="340"/>
      <c r="BB71" s="340"/>
      <c r="BC71" s="340"/>
      <c r="BD71" s="340"/>
      <c r="BE71" s="340"/>
      <c r="BF71" s="340"/>
    </row>
    <row r="72" spans="3:58" x14ac:dyDescent="0.25">
      <c r="C72" s="340"/>
      <c r="D72" s="340"/>
      <c r="E72" s="340"/>
      <c r="F72" s="341"/>
      <c r="G72" s="340"/>
      <c r="H72" s="340"/>
      <c r="I72" s="341"/>
      <c r="J72" s="341"/>
      <c r="K72" s="340"/>
      <c r="L72" s="340"/>
      <c r="M72" s="340"/>
      <c r="N72" s="341"/>
      <c r="O72" s="341"/>
      <c r="P72" s="341"/>
      <c r="Q72" s="341"/>
      <c r="R72" s="341"/>
      <c r="S72" s="341"/>
      <c r="T72" s="341"/>
      <c r="U72" s="341"/>
      <c r="V72" s="341"/>
      <c r="W72" s="340"/>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340"/>
      <c r="AX72" s="340"/>
      <c r="AY72" s="340"/>
      <c r="AZ72" s="340"/>
      <c r="BA72" s="340"/>
      <c r="BB72" s="340"/>
      <c r="BC72" s="340"/>
      <c r="BD72" s="340"/>
      <c r="BE72" s="340"/>
      <c r="BF72" s="340"/>
    </row>
    <row r="73" spans="3:58" x14ac:dyDescent="0.25">
      <c r="C73" s="340"/>
      <c r="D73" s="340"/>
      <c r="E73" s="340"/>
      <c r="F73" s="341"/>
      <c r="G73" s="340"/>
      <c r="H73" s="340"/>
      <c r="I73" s="341"/>
      <c r="J73" s="341"/>
      <c r="K73" s="340"/>
      <c r="L73" s="340"/>
      <c r="M73" s="340"/>
      <c r="N73" s="341"/>
      <c r="O73" s="341"/>
      <c r="P73" s="341"/>
      <c r="Q73" s="341"/>
      <c r="R73" s="341"/>
      <c r="S73" s="341"/>
      <c r="T73" s="341"/>
      <c r="U73" s="341"/>
      <c r="V73" s="341"/>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row>
    <row r="74" spans="3:58" x14ac:dyDescent="0.25">
      <c r="C74" s="340"/>
      <c r="D74" s="340"/>
      <c r="E74" s="340"/>
      <c r="F74" s="341"/>
      <c r="G74" s="340"/>
      <c r="H74" s="340"/>
      <c r="I74" s="341"/>
      <c r="J74" s="341"/>
      <c r="K74" s="340"/>
      <c r="L74" s="340"/>
      <c r="M74" s="340"/>
      <c r="N74" s="341"/>
      <c r="O74" s="341"/>
      <c r="P74" s="341"/>
      <c r="Q74" s="341"/>
      <c r="R74" s="341"/>
      <c r="S74" s="341"/>
      <c r="T74" s="341"/>
      <c r="U74" s="341"/>
      <c r="V74" s="341"/>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row>
    <row r="75" spans="3:58" x14ac:dyDescent="0.25">
      <c r="C75" s="340"/>
      <c r="D75" s="340"/>
      <c r="E75" s="340"/>
      <c r="F75" s="341"/>
      <c r="G75" s="340"/>
      <c r="H75" s="340"/>
      <c r="I75" s="341"/>
      <c r="J75" s="341"/>
      <c r="K75" s="340"/>
      <c r="L75" s="340"/>
      <c r="M75" s="340"/>
      <c r="N75" s="341"/>
      <c r="O75" s="341"/>
      <c r="P75" s="341"/>
      <c r="Q75" s="341"/>
      <c r="R75" s="341"/>
      <c r="S75" s="341"/>
      <c r="T75" s="341"/>
      <c r="U75" s="341"/>
      <c r="V75" s="341"/>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0"/>
      <c r="BD75" s="340"/>
      <c r="BE75" s="340"/>
      <c r="BF75" s="340"/>
    </row>
    <row r="76" spans="3:58" x14ac:dyDescent="0.25">
      <c r="C76" s="340"/>
      <c r="D76" s="340"/>
      <c r="E76" s="340"/>
      <c r="F76" s="341"/>
      <c r="G76" s="340"/>
      <c r="H76" s="340"/>
      <c r="I76" s="341"/>
      <c r="J76" s="341"/>
      <c r="K76" s="340"/>
      <c r="L76" s="340"/>
      <c r="M76" s="340"/>
      <c r="N76" s="341"/>
      <c r="O76" s="341"/>
      <c r="P76" s="341"/>
      <c r="Q76" s="341"/>
      <c r="R76" s="341"/>
      <c r="S76" s="341"/>
      <c r="T76" s="341"/>
      <c r="U76" s="341"/>
      <c r="V76" s="341"/>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c r="BE76" s="340"/>
      <c r="BF76" s="340"/>
    </row>
    <row r="77" spans="3:58" x14ac:dyDescent="0.25">
      <c r="C77" s="340"/>
      <c r="D77" s="340"/>
      <c r="E77" s="340"/>
      <c r="F77" s="341"/>
      <c r="G77" s="340"/>
      <c r="H77" s="340"/>
      <c r="I77" s="341"/>
      <c r="J77" s="341"/>
      <c r="K77" s="340"/>
      <c r="L77" s="340"/>
      <c r="M77" s="340"/>
      <c r="N77" s="341"/>
      <c r="O77" s="341"/>
      <c r="P77" s="341"/>
      <c r="Q77" s="341"/>
      <c r="R77" s="341"/>
      <c r="S77" s="341"/>
      <c r="T77" s="341"/>
      <c r="U77" s="341"/>
      <c r="V77" s="341"/>
      <c r="W77" s="340"/>
      <c r="X77" s="340"/>
      <c r="Y77" s="340"/>
      <c r="Z77" s="340"/>
      <c r="AA77" s="340"/>
      <c r="AB77" s="340"/>
      <c r="AC77" s="340"/>
      <c r="AD77" s="340"/>
      <c r="AE77" s="340"/>
      <c r="AF77" s="340"/>
      <c r="AG77" s="340"/>
      <c r="AH77" s="340"/>
      <c r="AI77" s="340"/>
      <c r="AJ77" s="340"/>
      <c r="AK77" s="340"/>
      <c r="AL77" s="340"/>
      <c r="AM77" s="340"/>
      <c r="AN77" s="340"/>
      <c r="AO77" s="340"/>
      <c r="AP77" s="340"/>
      <c r="AQ77" s="340"/>
      <c r="AR77" s="340"/>
      <c r="AS77" s="340"/>
      <c r="AT77" s="340"/>
      <c r="AU77" s="340"/>
      <c r="AV77" s="340"/>
      <c r="AW77" s="340"/>
      <c r="AX77" s="340"/>
      <c r="AY77" s="340"/>
      <c r="AZ77" s="340"/>
      <c r="BA77" s="340"/>
      <c r="BB77" s="340"/>
      <c r="BC77" s="340"/>
      <c r="BD77" s="340"/>
      <c r="BE77" s="340"/>
      <c r="BF77" s="340"/>
    </row>
    <row r="78" spans="3:58" x14ac:dyDescent="0.25">
      <c r="C78" s="340"/>
      <c r="D78" s="340"/>
      <c r="E78" s="340"/>
      <c r="F78" s="341"/>
      <c r="G78" s="340"/>
      <c r="H78" s="340"/>
      <c r="I78" s="341"/>
      <c r="J78" s="341"/>
      <c r="K78" s="340"/>
      <c r="L78" s="340"/>
      <c r="M78" s="340"/>
      <c r="N78" s="341"/>
      <c r="O78" s="341"/>
      <c r="P78" s="341"/>
      <c r="Q78" s="341"/>
      <c r="R78" s="341"/>
      <c r="S78" s="341"/>
      <c r="T78" s="341"/>
      <c r="U78" s="341"/>
      <c r="V78" s="341"/>
      <c r="W78" s="340"/>
      <c r="X78" s="340"/>
      <c r="Y78" s="340"/>
      <c r="Z78" s="340"/>
      <c r="AA78" s="340"/>
      <c r="AB78" s="340"/>
      <c r="AC78" s="340"/>
      <c r="AD78" s="340"/>
      <c r="AE78" s="340"/>
      <c r="AF78" s="340"/>
      <c r="AG78" s="340"/>
      <c r="AH78" s="340"/>
      <c r="AI78" s="340"/>
      <c r="AJ78" s="340"/>
      <c r="AK78" s="340"/>
      <c r="AL78" s="340"/>
      <c r="AM78" s="340"/>
      <c r="AN78" s="340"/>
      <c r="AO78" s="340"/>
      <c r="AP78" s="340"/>
      <c r="AQ78" s="340"/>
      <c r="AR78" s="340"/>
      <c r="AS78" s="340"/>
      <c r="AT78" s="340"/>
      <c r="AU78" s="340"/>
      <c r="AV78" s="340"/>
      <c r="AW78" s="340"/>
      <c r="AX78" s="340"/>
      <c r="AY78" s="340"/>
      <c r="AZ78" s="340"/>
      <c r="BA78" s="340"/>
      <c r="BB78" s="340"/>
      <c r="BC78" s="340"/>
      <c r="BD78" s="340"/>
      <c r="BE78" s="340"/>
      <c r="BF78" s="340"/>
    </row>
    <row r="79" spans="3:58" x14ac:dyDescent="0.25">
      <c r="C79" s="340"/>
      <c r="D79" s="340"/>
      <c r="E79" s="340"/>
      <c r="F79" s="341"/>
      <c r="G79" s="340"/>
      <c r="H79" s="340"/>
      <c r="I79" s="341"/>
      <c r="J79" s="341"/>
      <c r="K79" s="340"/>
      <c r="L79" s="340"/>
      <c r="M79" s="340"/>
      <c r="N79" s="341"/>
      <c r="O79" s="341"/>
      <c r="P79" s="341"/>
      <c r="Q79" s="341"/>
      <c r="R79" s="341"/>
      <c r="S79" s="341"/>
      <c r="T79" s="341"/>
      <c r="U79" s="341"/>
      <c r="V79" s="341"/>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0"/>
      <c r="BD79" s="340"/>
      <c r="BE79" s="340"/>
      <c r="BF79" s="340"/>
    </row>
    <row r="80" spans="3:58" x14ac:dyDescent="0.25">
      <c r="C80" s="340"/>
      <c r="D80" s="340"/>
      <c r="E80" s="340"/>
      <c r="F80" s="341"/>
      <c r="G80" s="340"/>
      <c r="H80" s="340"/>
      <c r="I80" s="341"/>
      <c r="J80" s="341"/>
      <c r="K80" s="340"/>
      <c r="L80" s="340"/>
      <c r="M80" s="340"/>
      <c r="N80" s="341"/>
      <c r="O80" s="341"/>
      <c r="P80" s="341"/>
      <c r="Q80" s="341"/>
      <c r="R80" s="341"/>
      <c r="S80" s="341"/>
      <c r="T80" s="341"/>
      <c r="U80" s="341"/>
      <c r="V80" s="341"/>
      <c r="W80" s="340"/>
      <c r="X80" s="340"/>
      <c r="Y80" s="340"/>
      <c r="Z80" s="340"/>
      <c r="AA80" s="340"/>
      <c r="AB80" s="340"/>
      <c r="AC80" s="340"/>
      <c r="AD80" s="340"/>
      <c r="AE80" s="340"/>
      <c r="AF80" s="340"/>
      <c r="AG80" s="340"/>
      <c r="AH80" s="340"/>
      <c r="AI80" s="340"/>
      <c r="AJ80" s="340"/>
      <c r="AK80" s="340"/>
      <c r="AL80" s="340"/>
      <c r="AM80" s="340"/>
      <c r="AN80" s="340"/>
      <c r="AO80" s="340"/>
      <c r="AP80" s="340"/>
      <c r="AQ80" s="340"/>
      <c r="AR80" s="340"/>
      <c r="AS80" s="340"/>
      <c r="AT80" s="340"/>
      <c r="AU80" s="340"/>
      <c r="AV80" s="340"/>
      <c r="AW80" s="340"/>
      <c r="AX80" s="340"/>
      <c r="AY80" s="340"/>
      <c r="AZ80" s="340"/>
      <c r="BA80" s="340"/>
      <c r="BB80" s="340"/>
      <c r="BC80" s="340"/>
      <c r="BD80" s="340"/>
      <c r="BE80" s="340"/>
      <c r="BF80" s="340"/>
    </row>
    <row r="81" spans="3:58" x14ac:dyDescent="0.25">
      <c r="C81" s="340"/>
      <c r="D81" s="340"/>
      <c r="E81" s="340"/>
      <c r="F81" s="341"/>
      <c r="G81" s="340"/>
      <c r="H81" s="340"/>
      <c r="I81" s="341"/>
      <c r="J81" s="341"/>
      <c r="K81" s="340"/>
      <c r="L81" s="340"/>
      <c r="M81" s="340"/>
      <c r="N81" s="341"/>
      <c r="O81" s="341"/>
      <c r="P81" s="341"/>
      <c r="Q81" s="341"/>
      <c r="R81" s="341"/>
      <c r="S81" s="341"/>
      <c r="T81" s="341"/>
      <c r="U81" s="341"/>
      <c r="V81" s="341"/>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c r="AZ81" s="340"/>
      <c r="BA81" s="340"/>
      <c r="BB81" s="340"/>
      <c r="BC81" s="340"/>
      <c r="BD81" s="340"/>
      <c r="BE81" s="340"/>
      <c r="BF81" s="340"/>
    </row>
    <row r="82" spans="3:58" x14ac:dyDescent="0.25">
      <c r="C82" s="340"/>
      <c r="D82" s="340"/>
      <c r="E82" s="340"/>
      <c r="F82" s="341"/>
      <c r="G82" s="340"/>
      <c r="H82" s="340"/>
      <c r="I82" s="341"/>
      <c r="J82" s="341"/>
      <c r="K82" s="340"/>
      <c r="L82" s="340"/>
      <c r="M82" s="340"/>
      <c r="N82" s="341"/>
      <c r="O82" s="341"/>
      <c r="P82" s="341"/>
      <c r="Q82" s="341"/>
      <c r="R82" s="341"/>
      <c r="S82" s="341"/>
      <c r="T82" s="341"/>
      <c r="U82" s="341"/>
      <c r="V82" s="341"/>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0"/>
      <c r="BE82" s="340"/>
      <c r="BF82" s="340"/>
    </row>
    <row r="83" spans="3:58" x14ac:dyDescent="0.25">
      <c r="C83" s="340"/>
      <c r="D83" s="340"/>
      <c r="E83" s="340"/>
      <c r="F83" s="341"/>
      <c r="G83" s="340"/>
      <c r="H83" s="340"/>
      <c r="I83" s="341"/>
      <c r="J83" s="341"/>
      <c r="K83" s="340"/>
      <c r="L83" s="340"/>
      <c r="M83" s="340"/>
      <c r="N83" s="341"/>
      <c r="O83" s="341"/>
      <c r="P83" s="341"/>
      <c r="Q83" s="341"/>
      <c r="R83" s="341"/>
      <c r="S83" s="341"/>
      <c r="T83" s="341"/>
      <c r="U83" s="341"/>
      <c r="V83" s="341"/>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row>
    <row r="84" spans="3:58" x14ac:dyDescent="0.25">
      <c r="C84" s="340"/>
      <c r="D84" s="340"/>
      <c r="E84" s="340"/>
      <c r="F84" s="341"/>
      <c r="G84" s="340"/>
      <c r="H84" s="340"/>
      <c r="I84" s="341"/>
      <c r="J84" s="341"/>
      <c r="K84" s="340"/>
      <c r="L84" s="340"/>
      <c r="M84" s="340"/>
      <c r="N84" s="341"/>
      <c r="O84" s="341"/>
      <c r="P84" s="341"/>
      <c r="Q84" s="341"/>
      <c r="R84" s="341"/>
      <c r="S84" s="341"/>
      <c r="T84" s="341"/>
      <c r="U84" s="341"/>
      <c r="V84" s="341"/>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0"/>
      <c r="BE84" s="340"/>
      <c r="BF84" s="340"/>
    </row>
    <row r="85" spans="3:58" x14ac:dyDescent="0.25">
      <c r="C85" s="340"/>
      <c r="D85" s="340"/>
      <c r="E85" s="340"/>
      <c r="F85" s="341"/>
      <c r="G85" s="340"/>
      <c r="H85" s="340"/>
      <c r="I85" s="341"/>
      <c r="J85" s="341"/>
      <c r="K85" s="340"/>
      <c r="L85" s="340"/>
      <c r="M85" s="340"/>
      <c r="N85" s="341"/>
      <c r="O85" s="341"/>
      <c r="P85" s="341"/>
      <c r="Q85" s="341"/>
      <c r="R85" s="341"/>
      <c r="S85" s="341"/>
      <c r="T85" s="341"/>
      <c r="U85" s="341"/>
      <c r="V85" s="341"/>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0"/>
      <c r="BE85" s="340"/>
      <c r="BF85" s="340"/>
    </row>
    <row r="86" spans="3:58" x14ac:dyDescent="0.25">
      <c r="C86" s="340"/>
      <c r="D86" s="340"/>
      <c r="E86" s="340"/>
      <c r="F86" s="341"/>
      <c r="G86" s="340"/>
      <c r="H86" s="340"/>
      <c r="I86" s="341"/>
      <c r="J86" s="341"/>
      <c r="K86" s="340"/>
      <c r="L86" s="340"/>
      <c r="M86" s="340"/>
      <c r="N86" s="341"/>
      <c r="O86" s="341"/>
      <c r="P86" s="341"/>
      <c r="Q86" s="341"/>
      <c r="R86" s="341"/>
      <c r="S86" s="341"/>
      <c r="T86" s="341"/>
      <c r="U86" s="341"/>
      <c r="V86" s="341"/>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row>
    <row r="87" spans="3:58" x14ac:dyDescent="0.25">
      <c r="C87" s="340"/>
      <c r="D87" s="340"/>
      <c r="E87" s="340"/>
      <c r="F87" s="341"/>
      <c r="G87" s="340"/>
      <c r="H87" s="340"/>
      <c r="I87" s="341"/>
      <c r="J87" s="341"/>
      <c r="K87" s="340"/>
      <c r="L87" s="340"/>
      <c r="M87" s="340"/>
      <c r="N87" s="341"/>
      <c r="O87" s="341"/>
      <c r="P87" s="341"/>
      <c r="Q87" s="341"/>
      <c r="R87" s="341"/>
      <c r="S87" s="341"/>
      <c r="T87" s="341"/>
      <c r="U87" s="341"/>
      <c r="V87" s="341"/>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row>
    <row r="88" spans="3:58" x14ac:dyDescent="0.25">
      <c r="C88" s="340"/>
      <c r="D88" s="340"/>
      <c r="E88" s="340"/>
      <c r="F88" s="341"/>
      <c r="G88" s="340"/>
      <c r="H88" s="340"/>
      <c r="I88" s="341"/>
      <c r="J88" s="341"/>
      <c r="K88" s="340"/>
      <c r="L88" s="340"/>
      <c r="M88" s="340"/>
      <c r="N88" s="341"/>
      <c r="O88" s="341"/>
      <c r="P88" s="341"/>
      <c r="Q88" s="341"/>
      <c r="R88" s="341"/>
      <c r="S88" s="341"/>
      <c r="T88" s="341"/>
      <c r="U88" s="341"/>
      <c r="V88" s="341"/>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row>
    <row r="89" spans="3:58" x14ac:dyDescent="0.25">
      <c r="C89" s="340"/>
      <c r="D89" s="340"/>
      <c r="E89" s="340"/>
      <c r="F89" s="341"/>
      <c r="G89" s="340"/>
      <c r="H89" s="340"/>
      <c r="I89" s="341"/>
      <c r="J89" s="341"/>
      <c r="K89" s="340"/>
      <c r="L89" s="340"/>
      <c r="M89" s="340"/>
      <c r="N89" s="341"/>
      <c r="O89" s="341"/>
      <c r="P89" s="341"/>
      <c r="Q89" s="341"/>
      <c r="R89" s="341"/>
      <c r="S89" s="341"/>
      <c r="T89" s="341"/>
      <c r="U89" s="341"/>
      <c r="V89" s="341"/>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row>
    <row r="90" spans="3:58" x14ac:dyDescent="0.25">
      <c r="C90" s="340"/>
      <c r="D90" s="340"/>
      <c r="E90" s="340"/>
      <c r="F90" s="341"/>
      <c r="G90" s="340"/>
      <c r="H90" s="340"/>
      <c r="I90" s="341"/>
      <c r="J90" s="341"/>
      <c r="K90" s="340"/>
      <c r="L90" s="340"/>
      <c r="M90" s="340"/>
      <c r="N90" s="341"/>
      <c r="O90" s="341"/>
      <c r="P90" s="341"/>
      <c r="Q90" s="341"/>
      <c r="R90" s="341"/>
      <c r="S90" s="341"/>
      <c r="T90" s="341"/>
      <c r="U90" s="341"/>
      <c r="V90" s="341"/>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row>
    <row r="91" spans="3:58" x14ac:dyDescent="0.25">
      <c r="C91" s="340"/>
      <c r="D91" s="340"/>
      <c r="E91" s="340"/>
      <c r="F91" s="341"/>
      <c r="G91" s="340"/>
      <c r="H91" s="340"/>
      <c r="I91" s="341"/>
      <c r="J91" s="341"/>
      <c r="K91" s="340"/>
      <c r="L91" s="340"/>
      <c r="M91" s="340"/>
      <c r="N91" s="341"/>
      <c r="O91" s="341"/>
      <c r="P91" s="341"/>
      <c r="Q91" s="341"/>
      <c r="R91" s="341"/>
      <c r="S91" s="341"/>
      <c r="T91" s="341"/>
      <c r="U91" s="341"/>
      <c r="V91" s="341"/>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0"/>
      <c r="BD91" s="340"/>
      <c r="BE91" s="340"/>
      <c r="BF91" s="340"/>
    </row>
    <row r="92" spans="3:58" x14ac:dyDescent="0.25">
      <c r="C92" s="340"/>
      <c r="D92" s="340"/>
      <c r="E92" s="340"/>
      <c r="F92" s="341"/>
      <c r="G92" s="340"/>
      <c r="H92" s="340"/>
      <c r="I92" s="341"/>
      <c r="J92" s="341"/>
      <c r="K92" s="340"/>
      <c r="L92" s="340"/>
      <c r="M92" s="340"/>
      <c r="N92" s="341"/>
      <c r="O92" s="341"/>
      <c r="P92" s="341"/>
      <c r="Q92" s="341"/>
      <c r="R92" s="341"/>
      <c r="S92" s="341"/>
      <c r="T92" s="341"/>
      <c r="U92" s="341"/>
      <c r="V92" s="341"/>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row>
    <row r="93" spans="3:58" x14ac:dyDescent="0.25">
      <c r="C93" s="340"/>
      <c r="D93" s="340"/>
      <c r="E93" s="340"/>
      <c r="F93" s="341"/>
      <c r="G93" s="340"/>
      <c r="H93" s="340"/>
      <c r="I93" s="341"/>
      <c r="J93" s="341"/>
      <c r="K93" s="340"/>
      <c r="L93" s="340"/>
      <c r="M93" s="340"/>
      <c r="N93" s="341"/>
      <c r="O93" s="341"/>
      <c r="P93" s="341"/>
      <c r="Q93" s="341"/>
      <c r="R93" s="341"/>
      <c r="S93" s="341"/>
      <c r="T93" s="341"/>
      <c r="U93" s="341"/>
      <c r="V93" s="341"/>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row>
    <row r="94" spans="3:58" x14ac:dyDescent="0.25">
      <c r="C94" s="340"/>
      <c r="D94" s="340"/>
      <c r="E94" s="340"/>
      <c r="F94" s="341"/>
      <c r="G94" s="340"/>
      <c r="H94" s="340"/>
      <c r="I94" s="341"/>
      <c r="J94" s="341"/>
      <c r="K94" s="340"/>
      <c r="L94" s="340"/>
      <c r="M94" s="340"/>
      <c r="N94" s="341"/>
      <c r="O94" s="341"/>
      <c r="P94" s="341"/>
      <c r="Q94" s="341"/>
      <c r="R94" s="341"/>
      <c r="S94" s="341"/>
      <c r="T94" s="341"/>
      <c r="U94" s="341"/>
      <c r="V94" s="341"/>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row>
    <row r="95" spans="3:58" x14ac:dyDescent="0.25">
      <c r="C95" s="340"/>
      <c r="D95" s="340"/>
      <c r="E95" s="340"/>
      <c r="F95" s="341"/>
      <c r="G95" s="340"/>
      <c r="H95" s="340"/>
      <c r="I95" s="341"/>
      <c r="J95" s="341"/>
      <c r="K95" s="340"/>
      <c r="L95" s="340"/>
      <c r="M95" s="340"/>
      <c r="N95" s="341"/>
      <c r="O95" s="341"/>
      <c r="P95" s="341"/>
      <c r="Q95" s="341"/>
      <c r="R95" s="341"/>
      <c r="S95" s="341"/>
      <c r="T95" s="341"/>
      <c r="U95" s="341"/>
      <c r="V95" s="341"/>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row>
    <row r="96" spans="3:58" x14ac:dyDescent="0.25">
      <c r="C96" s="340"/>
      <c r="D96" s="340"/>
      <c r="E96" s="340"/>
      <c r="F96" s="341"/>
      <c r="G96" s="340"/>
      <c r="H96" s="340"/>
      <c r="I96" s="341"/>
      <c r="J96" s="341"/>
      <c r="K96" s="340"/>
      <c r="L96" s="340"/>
      <c r="M96" s="340"/>
      <c r="N96" s="341"/>
      <c r="O96" s="341"/>
      <c r="P96" s="341"/>
      <c r="Q96" s="341"/>
      <c r="R96" s="341"/>
      <c r="S96" s="341"/>
      <c r="T96" s="341"/>
      <c r="U96" s="341"/>
      <c r="V96" s="341"/>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row>
    <row r="97" spans="3:58" x14ac:dyDescent="0.25">
      <c r="C97" s="340"/>
      <c r="D97" s="340"/>
      <c r="E97" s="340"/>
      <c r="F97" s="341"/>
      <c r="G97" s="340"/>
      <c r="H97" s="340"/>
      <c r="I97" s="341"/>
      <c r="J97" s="341"/>
      <c r="K97" s="340"/>
      <c r="L97" s="340"/>
      <c r="M97" s="340"/>
      <c r="N97" s="341"/>
      <c r="O97" s="341"/>
      <c r="P97" s="341"/>
      <c r="Q97" s="341"/>
      <c r="R97" s="341"/>
      <c r="S97" s="341"/>
      <c r="T97" s="341"/>
      <c r="U97" s="341"/>
      <c r="V97" s="341"/>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0"/>
      <c r="BD97" s="340"/>
      <c r="BE97" s="340"/>
      <c r="BF97" s="340"/>
    </row>
    <row r="98" spans="3:58" x14ac:dyDescent="0.25">
      <c r="C98" s="340"/>
      <c r="D98" s="340"/>
      <c r="E98" s="340"/>
      <c r="F98" s="341"/>
      <c r="G98" s="340"/>
      <c r="H98" s="340"/>
      <c r="I98" s="341"/>
      <c r="J98" s="341"/>
      <c r="K98" s="340"/>
      <c r="L98" s="340"/>
      <c r="M98" s="340"/>
      <c r="N98" s="341"/>
      <c r="O98" s="341"/>
      <c r="P98" s="341"/>
      <c r="Q98" s="341"/>
      <c r="R98" s="341"/>
      <c r="S98" s="341"/>
      <c r="T98" s="341"/>
      <c r="U98" s="341"/>
      <c r="V98" s="341"/>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0"/>
      <c r="BD98" s="340"/>
      <c r="BE98" s="340"/>
      <c r="BF98" s="340"/>
    </row>
    <row r="99" spans="3:58" x14ac:dyDescent="0.25">
      <c r="C99" s="340"/>
      <c r="D99" s="340"/>
      <c r="E99" s="340"/>
      <c r="F99" s="341"/>
      <c r="G99" s="340"/>
      <c r="H99" s="340"/>
      <c r="I99" s="341"/>
      <c r="J99" s="341"/>
      <c r="K99" s="340"/>
      <c r="L99" s="340"/>
      <c r="M99" s="340"/>
      <c r="N99" s="341"/>
      <c r="O99" s="341"/>
      <c r="P99" s="341"/>
      <c r="Q99" s="341"/>
      <c r="R99" s="341"/>
      <c r="S99" s="341"/>
      <c r="T99" s="341"/>
      <c r="U99" s="341"/>
      <c r="V99" s="341"/>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0"/>
      <c r="BD99" s="340"/>
      <c r="BE99" s="340"/>
      <c r="BF99" s="340"/>
    </row>
    <row r="100" spans="3:58" x14ac:dyDescent="0.25">
      <c r="C100" s="340"/>
      <c r="D100" s="340"/>
      <c r="E100" s="340"/>
      <c r="F100" s="341"/>
      <c r="G100" s="340"/>
      <c r="H100" s="340"/>
      <c r="I100" s="341"/>
      <c r="J100" s="341"/>
      <c r="K100" s="340"/>
      <c r="L100" s="340"/>
      <c r="M100" s="340"/>
      <c r="N100" s="341"/>
      <c r="O100" s="341"/>
      <c r="P100" s="341"/>
      <c r="Q100" s="341"/>
      <c r="R100" s="341"/>
      <c r="S100" s="341"/>
      <c r="T100" s="341"/>
      <c r="U100" s="341"/>
      <c r="V100" s="341"/>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row>
    <row r="101" spans="3:58" x14ac:dyDescent="0.25">
      <c r="C101" s="340"/>
      <c r="D101" s="340"/>
      <c r="E101" s="340"/>
      <c r="F101" s="341"/>
      <c r="G101" s="340"/>
      <c r="H101" s="340"/>
      <c r="I101" s="341"/>
      <c r="J101" s="341"/>
      <c r="K101" s="340"/>
      <c r="L101" s="340"/>
      <c r="M101" s="340"/>
      <c r="N101" s="341"/>
      <c r="O101" s="341"/>
      <c r="P101" s="341"/>
      <c r="Q101" s="341"/>
      <c r="R101" s="341"/>
      <c r="S101" s="341"/>
      <c r="T101" s="341"/>
      <c r="U101" s="341"/>
      <c r="V101" s="341"/>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0"/>
      <c r="BD101" s="340"/>
      <c r="BE101" s="340"/>
      <c r="BF101" s="340"/>
    </row>
    <row r="102" spans="3:58" x14ac:dyDescent="0.25">
      <c r="C102" s="340"/>
      <c r="D102" s="340"/>
      <c r="E102" s="340"/>
      <c r="F102" s="341"/>
      <c r="G102" s="340"/>
      <c r="H102" s="340"/>
      <c r="I102" s="341"/>
      <c r="J102" s="341"/>
      <c r="K102" s="340"/>
      <c r="L102" s="340"/>
      <c r="M102" s="340"/>
      <c r="N102" s="341"/>
      <c r="O102" s="341"/>
      <c r="P102" s="341"/>
      <c r="Q102" s="341"/>
      <c r="R102" s="341"/>
      <c r="S102" s="341"/>
      <c r="T102" s="341"/>
      <c r="U102" s="341"/>
      <c r="V102" s="341"/>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row>
    <row r="103" spans="3:58" x14ac:dyDescent="0.25">
      <c r="C103" s="340"/>
      <c r="D103" s="340"/>
      <c r="E103" s="340"/>
      <c r="F103" s="341"/>
      <c r="G103" s="340"/>
      <c r="H103" s="340"/>
      <c r="I103" s="341"/>
      <c r="J103" s="341"/>
      <c r="K103" s="340"/>
      <c r="L103" s="340"/>
      <c r="M103" s="340"/>
      <c r="N103" s="341"/>
      <c r="O103" s="341"/>
      <c r="P103" s="341"/>
      <c r="Q103" s="341"/>
      <c r="R103" s="341"/>
      <c r="S103" s="341"/>
      <c r="T103" s="341"/>
      <c r="U103" s="341"/>
      <c r="V103" s="341"/>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row>
    <row r="104" spans="3:58" x14ac:dyDescent="0.25">
      <c r="C104" s="340"/>
      <c r="D104" s="340"/>
      <c r="E104" s="340"/>
      <c r="F104" s="341"/>
      <c r="G104" s="340"/>
      <c r="H104" s="340"/>
      <c r="I104" s="341"/>
      <c r="J104" s="341"/>
      <c r="K104" s="340"/>
      <c r="L104" s="340"/>
      <c r="M104" s="340"/>
      <c r="N104" s="341"/>
      <c r="O104" s="341"/>
      <c r="P104" s="341"/>
      <c r="Q104" s="341"/>
      <c r="R104" s="341"/>
      <c r="S104" s="341"/>
      <c r="T104" s="341"/>
      <c r="U104" s="341"/>
      <c r="V104" s="341"/>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row>
    <row r="105" spans="3:58" x14ac:dyDescent="0.25">
      <c r="C105" s="340"/>
      <c r="D105" s="340"/>
      <c r="E105" s="340"/>
      <c r="F105" s="341"/>
      <c r="G105" s="340"/>
      <c r="H105" s="340"/>
      <c r="I105" s="341"/>
      <c r="J105" s="341"/>
      <c r="K105" s="340"/>
      <c r="L105" s="340"/>
      <c r="M105" s="340"/>
      <c r="N105" s="341"/>
      <c r="O105" s="341"/>
      <c r="P105" s="341"/>
      <c r="Q105" s="341"/>
      <c r="R105" s="341"/>
      <c r="S105" s="341"/>
      <c r="T105" s="341"/>
      <c r="U105" s="341"/>
      <c r="V105" s="341"/>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row>
    <row r="106" spans="3:58" x14ac:dyDescent="0.25">
      <c r="C106" s="340"/>
      <c r="D106" s="340"/>
      <c r="E106" s="340"/>
      <c r="F106" s="341"/>
      <c r="G106" s="340"/>
      <c r="H106" s="340"/>
      <c r="I106" s="341"/>
      <c r="J106" s="341"/>
      <c r="K106" s="340"/>
      <c r="L106" s="340"/>
      <c r="M106" s="340"/>
      <c r="N106" s="341"/>
      <c r="O106" s="341"/>
      <c r="P106" s="341"/>
      <c r="Q106" s="341"/>
      <c r="R106" s="341"/>
      <c r="S106" s="341"/>
      <c r="T106" s="341"/>
      <c r="U106" s="341"/>
      <c r="V106" s="341"/>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row>
    <row r="107" spans="3:58" x14ac:dyDescent="0.25">
      <c r="C107" s="340"/>
      <c r="D107" s="340"/>
      <c r="E107" s="340"/>
      <c r="F107" s="341"/>
      <c r="G107" s="340"/>
      <c r="H107" s="340"/>
      <c r="I107" s="341"/>
      <c r="J107" s="341"/>
      <c r="K107" s="340"/>
      <c r="L107" s="340"/>
      <c r="M107" s="340"/>
      <c r="N107" s="341"/>
      <c r="O107" s="341"/>
      <c r="P107" s="341"/>
      <c r="Q107" s="341"/>
      <c r="R107" s="341"/>
      <c r="S107" s="341"/>
      <c r="T107" s="341"/>
      <c r="U107" s="341"/>
      <c r="V107" s="341"/>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row>
    <row r="108" spans="3:58" x14ac:dyDescent="0.25">
      <c r="C108" s="340"/>
      <c r="D108" s="340"/>
      <c r="E108" s="340"/>
      <c r="F108" s="341"/>
      <c r="G108" s="340"/>
      <c r="H108" s="340"/>
      <c r="I108" s="341"/>
      <c r="J108" s="341"/>
      <c r="K108" s="340"/>
      <c r="L108" s="340"/>
      <c r="M108" s="340"/>
      <c r="N108" s="341"/>
      <c r="O108" s="341"/>
      <c r="P108" s="341"/>
      <c r="Q108" s="341"/>
      <c r="R108" s="341"/>
      <c r="S108" s="341"/>
      <c r="T108" s="341"/>
      <c r="U108" s="341"/>
      <c r="V108" s="341"/>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row>
    <row r="109" spans="3:58" x14ac:dyDescent="0.25">
      <c r="C109" s="340"/>
      <c r="D109" s="340"/>
      <c r="E109" s="340"/>
      <c r="F109" s="341"/>
      <c r="G109" s="340"/>
      <c r="H109" s="340"/>
      <c r="I109" s="341"/>
      <c r="J109" s="341"/>
      <c r="K109" s="340"/>
      <c r="L109" s="340"/>
      <c r="M109" s="340"/>
      <c r="N109" s="341"/>
      <c r="O109" s="341"/>
      <c r="P109" s="341"/>
      <c r="Q109" s="341"/>
      <c r="R109" s="341"/>
      <c r="S109" s="341"/>
      <c r="T109" s="341"/>
      <c r="U109" s="341"/>
      <c r="V109" s="341"/>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row>
    <row r="110" spans="3:58" x14ac:dyDescent="0.25">
      <c r="C110" s="340"/>
      <c r="D110" s="340"/>
      <c r="E110" s="340"/>
      <c r="F110" s="341"/>
      <c r="G110" s="340"/>
      <c r="H110" s="340"/>
      <c r="I110" s="341"/>
      <c r="J110" s="341"/>
      <c r="K110" s="340"/>
      <c r="L110" s="340"/>
      <c r="M110" s="340"/>
      <c r="N110" s="341"/>
      <c r="O110" s="341"/>
      <c r="P110" s="341"/>
      <c r="Q110" s="341"/>
      <c r="R110" s="341"/>
      <c r="S110" s="341"/>
      <c r="T110" s="341"/>
      <c r="U110" s="341"/>
      <c r="V110" s="341"/>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row>
    <row r="111" spans="3:58" x14ac:dyDescent="0.25">
      <c r="C111" s="340"/>
      <c r="D111" s="340"/>
      <c r="E111" s="340"/>
      <c r="F111" s="341"/>
      <c r="G111" s="340"/>
      <c r="H111" s="340"/>
      <c r="I111" s="341"/>
      <c r="J111" s="341"/>
      <c r="K111" s="340"/>
      <c r="L111" s="340"/>
      <c r="M111" s="340"/>
      <c r="N111" s="341"/>
      <c r="O111" s="341"/>
      <c r="P111" s="341"/>
      <c r="Q111" s="341"/>
      <c r="R111" s="341"/>
      <c r="S111" s="341"/>
      <c r="T111" s="341"/>
      <c r="U111" s="341"/>
      <c r="V111" s="341"/>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row>
    <row r="112" spans="3:58" x14ac:dyDescent="0.25">
      <c r="C112" s="340"/>
      <c r="D112" s="340"/>
      <c r="E112" s="340"/>
      <c r="F112" s="341"/>
      <c r="G112" s="340"/>
      <c r="H112" s="340"/>
      <c r="I112" s="341"/>
      <c r="J112" s="341"/>
      <c r="K112" s="340"/>
      <c r="L112" s="340"/>
      <c r="M112" s="340"/>
      <c r="N112" s="341"/>
      <c r="O112" s="341"/>
      <c r="P112" s="341"/>
      <c r="Q112" s="341"/>
      <c r="R112" s="341"/>
      <c r="S112" s="341"/>
      <c r="T112" s="341"/>
      <c r="U112" s="341"/>
      <c r="V112" s="341"/>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row>
    <row r="113" spans="3:58" x14ac:dyDescent="0.25">
      <c r="C113" s="340"/>
      <c r="D113" s="340"/>
      <c r="E113" s="340"/>
      <c r="F113" s="341"/>
      <c r="G113" s="340"/>
      <c r="H113" s="340"/>
      <c r="I113" s="341"/>
      <c r="J113" s="341"/>
      <c r="K113" s="340"/>
      <c r="L113" s="340"/>
      <c r="M113" s="340"/>
      <c r="N113" s="341"/>
      <c r="O113" s="341"/>
      <c r="P113" s="341"/>
      <c r="Q113" s="341"/>
      <c r="R113" s="341"/>
      <c r="S113" s="341"/>
      <c r="T113" s="341"/>
      <c r="U113" s="341"/>
      <c r="V113" s="341"/>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row>
    <row r="114" spans="3:58" x14ac:dyDescent="0.25">
      <c r="C114" s="340"/>
      <c r="D114" s="340"/>
      <c r="E114" s="340"/>
      <c r="F114" s="341"/>
      <c r="G114" s="340"/>
      <c r="H114" s="340"/>
      <c r="I114" s="341"/>
      <c r="J114" s="341"/>
      <c r="K114" s="340"/>
      <c r="L114" s="340"/>
      <c r="M114" s="340"/>
      <c r="N114" s="341"/>
      <c r="O114" s="341"/>
      <c r="P114" s="341"/>
      <c r="Q114" s="341"/>
      <c r="R114" s="341"/>
      <c r="S114" s="341"/>
      <c r="T114" s="341"/>
      <c r="U114" s="341"/>
      <c r="V114" s="341"/>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row>
    <row r="115" spans="3:58" x14ac:dyDescent="0.25">
      <c r="C115" s="340"/>
      <c r="D115" s="340"/>
      <c r="E115" s="340"/>
      <c r="F115" s="341"/>
      <c r="G115" s="340"/>
      <c r="H115" s="340"/>
      <c r="I115" s="341"/>
      <c r="J115" s="341"/>
      <c r="K115" s="340"/>
      <c r="L115" s="340"/>
      <c r="M115" s="340"/>
      <c r="N115" s="341"/>
      <c r="O115" s="341"/>
      <c r="P115" s="341"/>
      <c r="Q115" s="341"/>
      <c r="R115" s="341"/>
      <c r="S115" s="341"/>
      <c r="T115" s="341"/>
      <c r="U115" s="341"/>
      <c r="V115" s="341"/>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row>
    <row r="116" spans="3:58" x14ac:dyDescent="0.25">
      <c r="C116" s="340"/>
      <c r="D116" s="340"/>
      <c r="E116" s="340"/>
      <c r="F116" s="341"/>
      <c r="G116" s="340"/>
      <c r="H116" s="340"/>
      <c r="I116" s="341"/>
      <c r="J116" s="341"/>
      <c r="K116" s="340"/>
      <c r="L116" s="340"/>
      <c r="M116" s="340"/>
      <c r="N116" s="341"/>
      <c r="O116" s="341"/>
      <c r="P116" s="341"/>
      <c r="Q116" s="341"/>
      <c r="R116" s="341"/>
      <c r="S116" s="341"/>
      <c r="T116" s="341"/>
      <c r="U116" s="341"/>
      <c r="V116" s="341"/>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row>
    <row r="117" spans="3:58" x14ac:dyDescent="0.25">
      <c r="C117" s="340"/>
      <c r="D117" s="340"/>
      <c r="E117" s="340"/>
      <c r="F117" s="341"/>
      <c r="G117" s="340"/>
      <c r="H117" s="340"/>
      <c r="I117" s="341"/>
      <c r="J117" s="341"/>
      <c r="K117" s="340"/>
      <c r="L117" s="340"/>
      <c r="M117" s="340"/>
      <c r="N117" s="341"/>
      <c r="O117" s="341"/>
      <c r="P117" s="341"/>
      <c r="Q117" s="341"/>
      <c r="R117" s="341"/>
      <c r="S117" s="341"/>
      <c r="T117" s="341"/>
      <c r="U117" s="341"/>
      <c r="V117" s="341"/>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row>
    <row r="118" spans="3:58" x14ac:dyDescent="0.25">
      <c r="C118" s="340"/>
      <c r="D118" s="340"/>
      <c r="E118" s="340"/>
      <c r="F118" s="341"/>
      <c r="G118" s="340"/>
      <c r="H118" s="340"/>
      <c r="I118" s="341"/>
      <c r="J118" s="341"/>
      <c r="K118" s="340"/>
      <c r="L118" s="340"/>
      <c r="M118" s="340"/>
      <c r="N118" s="341"/>
      <c r="O118" s="341"/>
      <c r="P118" s="341"/>
      <c r="Q118" s="341"/>
      <c r="R118" s="341"/>
      <c r="S118" s="341"/>
      <c r="T118" s="341"/>
      <c r="U118" s="341"/>
      <c r="V118" s="341"/>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0"/>
      <c r="BD118" s="340"/>
      <c r="BE118" s="340"/>
      <c r="BF118" s="340"/>
    </row>
    <row r="119" spans="3:58" x14ac:dyDescent="0.25">
      <c r="C119" s="340"/>
      <c r="D119" s="340"/>
      <c r="E119" s="340"/>
      <c r="F119" s="341"/>
      <c r="G119" s="340"/>
      <c r="H119" s="340"/>
      <c r="I119" s="341"/>
      <c r="J119" s="341"/>
      <c r="K119" s="340"/>
      <c r="L119" s="340"/>
      <c r="M119" s="340"/>
      <c r="N119" s="341"/>
      <c r="O119" s="341"/>
      <c r="P119" s="341"/>
      <c r="Q119" s="341"/>
      <c r="R119" s="341"/>
      <c r="S119" s="341"/>
      <c r="T119" s="341"/>
      <c r="U119" s="341"/>
      <c r="V119" s="341"/>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row>
    <row r="120" spans="3:58" x14ac:dyDescent="0.25">
      <c r="C120" s="340"/>
      <c r="D120" s="340"/>
      <c r="E120" s="340"/>
      <c r="G120" s="340"/>
      <c r="H120" s="340"/>
      <c r="K120" s="340"/>
      <c r="L120" s="340"/>
      <c r="M120" s="340"/>
      <c r="T120" s="341"/>
      <c r="U120" s="341"/>
      <c r="V120" s="341"/>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row>
    <row r="121" spans="3:58" x14ac:dyDescent="0.25">
      <c r="D121" s="340"/>
      <c r="E121" s="340"/>
      <c r="G121" s="340"/>
      <c r="H121" s="340"/>
      <c r="K121" s="340"/>
      <c r="L121" s="340"/>
      <c r="M121" s="340"/>
      <c r="T121" s="341"/>
      <c r="U121" s="341"/>
      <c r="V121" s="341"/>
    </row>
    <row r="122" spans="3:58" x14ac:dyDescent="0.25">
      <c r="D122" s="340"/>
      <c r="E122" s="340"/>
      <c r="G122" s="340"/>
      <c r="H122" s="340"/>
      <c r="K122" s="340"/>
      <c r="L122" s="340"/>
      <c r="M122" s="340"/>
      <c r="T122" s="341"/>
      <c r="U122" s="341"/>
      <c r="V122" s="341"/>
    </row>
  </sheetData>
  <sheetProtection algorithmName="SHA-512" hashValue="S9TpIBfc+wbdkXbsSwY2eaxBN3McmcRlYGK7Q8oFTWdvA8+Ka08gfkm+00Vug8osP3i/u4WWn+bzncr4DoVIAg==" saltValue="j79T7Xjn/S2pHUlEQaMrkw==" spinCount="100000" sheet="1" objects="1" scenarios="1"/>
  <mergeCells count="3">
    <mergeCell ref="D3:V3"/>
    <mergeCell ref="D8:V8"/>
    <mergeCell ref="G22:K22"/>
  </mergeCells>
  <conditionalFormatting sqref="E10:E21">
    <cfRule type="cellIs" dxfId="94" priority="2" operator="greaterThan">
      <formula>5</formula>
    </cfRule>
  </conditionalFormatting>
  <conditionalFormatting sqref="V10:V21">
    <cfRule type="expression" dxfId="93" priority="1">
      <formula>$E$10:$E$21&gt;5</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1"/>
    <pageSetUpPr fitToPage="1"/>
  </sheetPr>
  <dimension ref="D1:BW44"/>
  <sheetViews>
    <sheetView showGridLines="0" showRowColHeaders="0" zoomScaleNormal="100" workbookViewId="0"/>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1" spans="4:75" ht="15.75" thickBot="1" x14ac:dyDescent="0.3"/>
    <row r="2" spans="4:75" ht="19.5" thickBot="1" x14ac:dyDescent="0.3">
      <c r="D2" s="1075" t="s">
        <v>121</v>
      </c>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7"/>
      <c r="BH2" s="105"/>
      <c r="BI2" s="105"/>
      <c r="BJ2" s="105"/>
      <c r="BK2" s="105"/>
      <c r="BL2" s="105"/>
      <c r="BM2" s="105"/>
      <c r="BN2" s="105"/>
      <c r="BO2" s="105"/>
      <c r="BP2" s="105"/>
      <c r="BQ2" s="105"/>
      <c r="BR2" s="105"/>
    </row>
    <row r="3" spans="4:75" ht="16.5" thickBot="1" x14ac:dyDescent="0.3">
      <c r="D3" s="1078" t="s">
        <v>91</v>
      </c>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79"/>
      <c r="BF3" s="1079"/>
      <c r="BG3" s="1080"/>
    </row>
    <row r="4" spans="4:75" ht="8.1" customHeight="1" thickBot="1" x14ac:dyDescent="0.3">
      <c r="D4" s="107"/>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8"/>
    </row>
    <row r="5" spans="4:75" ht="15.75" thickBot="1" x14ac:dyDescent="0.3">
      <c r="D5" s="26"/>
      <c r="N5" s="1110" t="s">
        <v>83</v>
      </c>
      <c r="O5" s="1111"/>
      <c r="P5" s="1111"/>
      <c r="Q5" s="1111"/>
      <c r="R5" s="1111"/>
      <c r="S5" s="1111"/>
      <c r="T5" s="1111"/>
      <c r="U5" s="1111"/>
      <c r="V5" s="1111"/>
      <c r="W5" s="1112"/>
      <c r="X5" s="1106" t="s">
        <v>84</v>
      </c>
      <c r="Y5" s="1107"/>
      <c r="Z5" s="1107"/>
      <c r="AA5" s="1107"/>
      <c r="AB5" s="1108"/>
      <c r="AG5" s="779" t="s">
        <v>83</v>
      </c>
      <c r="AH5" s="780"/>
      <c r="AI5" s="780"/>
      <c r="AJ5" s="780"/>
      <c r="AK5" s="780"/>
      <c r="AL5" s="780"/>
      <c r="AM5" s="780"/>
      <c r="AN5" s="780"/>
      <c r="AO5" s="780"/>
      <c r="AP5" s="780"/>
      <c r="AQ5" s="779" t="s">
        <v>84</v>
      </c>
      <c r="AR5" s="780"/>
      <c r="AS5" s="780"/>
      <c r="AT5" s="780"/>
      <c r="AU5" s="800"/>
      <c r="BG5" s="27"/>
    </row>
    <row r="6" spans="4:75" x14ac:dyDescent="0.25">
      <c r="D6" s="26"/>
      <c r="N6" s="1081" t="s">
        <v>85</v>
      </c>
      <c r="O6" s="1082"/>
      <c r="P6" s="1082"/>
      <c r="Q6" s="1082"/>
      <c r="R6" s="1082"/>
      <c r="S6" s="1082"/>
      <c r="T6" s="1082"/>
      <c r="U6" s="1082"/>
      <c r="V6" s="1082"/>
      <c r="W6" s="1083"/>
      <c r="X6" s="1109"/>
      <c r="Y6" s="1058"/>
      <c r="Z6" s="1058"/>
      <c r="AA6" s="1058"/>
      <c r="AB6" s="1059"/>
      <c r="AG6" s="1081" t="s">
        <v>90</v>
      </c>
      <c r="AH6" s="1082"/>
      <c r="AI6" s="1082"/>
      <c r="AJ6" s="1082"/>
      <c r="AK6" s="1082"/>
      <c r="AL6" s="1082"/>
      <c r="AM6" s="1082"/>
      <c r="AN6" s="1082"/>
      <c r="AO6" s="1082"/>
      <c r="AP6" s="1083"/>
      <c r="AQ6" s="1090"/>
      <c r="AR6" s="1091"/>
      <c r="AS6" s="1091"/>
      <c r="AT6" s="1091"/>
      <c r="AU6" s="1092"/>
      <c r="BG6" s="27"/>
    </row>
    <row r="7" spans="4:75" x14ac:dyDescent="0.25">
      <c r="D7" s="26"/>
      <c r="N7" s="1084" t="s">
        <v>86</v>
      </c>
      <c r="O7" s="1085"/>
      <c r="P7" s="1085"/>
      <c r="Q7" s="1085"/>
      <c r="R7" s="1085"/>
      <c r="S7" s="1085"/>
      <c r="T7" s="1085"/>
      <c r="U7" s="1085"/>
      <c r="V7" s="1085"/>
      <c r="W7" s="1086"/>
      <c r="X7" s="1097"/>
      <c r="Y7" s="1040"/>
      <c r="Z7" s="1040"/>
      <c r="AA7" s="1040"/>
      <c r="AB7" s="1041"/>
      <c r="AG7" s="1084" t="s">
        <v>119</v>
      </c>
      <c r="AH7" s="1085"/>
      <c r="AI7" s="1085"/>
      <c r="AJ7" s="1085"/>
      <c r="AK7" s="1085"/>
      <c r="AL7" s="1085"/>
      <c r="AM7" s="1085"/>
      <c r="AN7" s="1085"/>
      <c r="AO7" s="1085"/>
      <c r="AP7" s="1086"/>
      <c r="AQ7" s="1052"/>
      <c r="AR7" s="1053"/>
      <c r="AS7" s="1053"/>
      <c r="AT7" s="1053"/>
      <c r="AU7" s="1093"/>
      <c r="BG7" s="27"/>
    </row>
    <row r="8" spans="4:75" x14ac:dyDescent="0.25">
      <c r="D8" s="26"/>
      <c r="N8" s="1084" t="s">
        <v>87</v>
      </c>
      <c r="O8" s="1085"/>
      <c r="P8" s="1085"/>
      <c r="Q8" s="1085"/>
      <c r="R8" s="1085"/>
      <c r="S8" s="1085"/>
      <c r="T8" s="1085"/>
      <c r="U8" s="1085"/>
      <c r="V8" s="1085"/>
      <c r="W8" s="1086"/>
      <c r="X8" s="1097"/>
      <c r="Y8" s="1040"/>
      <c r="Z8" s="1040"/>
      <c r="AA8" s="1040"/>
      <c r="AB8" s="1041"/>
      <c r="AG8" s="1084" t="s">
        <v>92</v>
      </c>
      <c r="AH8" s="1085"/>
      <c r="AI8" s="1085"/>
      <c r="AJ8" s="1085"/>
      <c r="AK8" s="1085"/>
      <c r="AL8" s="1085"/>
      <c r="AM8" s="1085"/>
      <c r="AN8" s="1085"/>
      <c r="AO8" s="1085"/>
      <c r="AP8" s="1086"/>
      <c r="AQ8" s="1052"/>
      <c r="AR8" s="1053"/>
      <c r="AS8" s="1053"/>
      <c r="AT8" s="1053"/>
      <c r="AU8" s="1093"/>
      <c r="BG8" s="27"/>
    </row>
    <row r="9" spans="4:75" ht="15.75" thickBot="1" x14ac:dyDescent="0.3">
      <c r="D9" s="26"/>
      <c r="N9" s="1084" t="s">
        <v>88</v>
      </c>
      <c r="O9" s="1085"/>
      <c r="P9" s="1085"/>
      <c r="Q9" s="1085"/>
      <c r="R9" s="1085"/>
      <c r="S9" s="1085"/>
      <c r="T9" s="1085"/>
      <c r="U9" s="1085"/>
      <c r="V9" s="1085"/>
      <c r="W9" s="1086"/>
      <c r="X9" s="1097"/>
      <c r="Y9" s="1040"/>
      <c r="Z9" s="1040"/>
      <c r="AA9" s="1040"/>
      <c r="AB9" s="1041"/>
      <c r="AG9" s="1084" t="s">
        <v>93</v>
      </c>
      <c r="AH9" s="1085"/>
      <c r="AI9" s="1085"/>
      <c r="AJ9" s="1085"/>
      <c r="AK9" s="1085"/>
      <c r="AL9" s="1085"/>
      <c r="AM9" s="1085"/>
      <c r="AN9" s="1085"/>
      <c r="AO9" s="1085"/>
      <c r="AP9" s="1086"/>
      <c r="AQ9" s="1052"/>
      <c r="AR9" s="1053"/>
      <c r="AS9" s="1053"/>
      <c r="AT9" s="1053"/>
      <c r="AU9" s="1093"/>
      <c r="BG9" s="27"/>
    </row>
    <row r="10" spans="4:75" ht="16.5" thickBot="1" x14ac:dyDescent="0.3">
      <c r="D10" s="26"/>
      <c r="N10" s="1101" t="s">
        <v>89</v>
      </c>
      <c r="O10" s="1102"/>
      <c r="P10" s="1102"/>
      <c r="Q10" s="1102"/>
      <c r="R10" s="1102"/>
      <c r="S10" s="1102"/>
      <c r="T10" s="1102"/>
      <c r="U10" s="1102"/>
      <c r="V10" s="1102"/>
      <c r="W10" s="1103"/>
      <c r="X10" s="1098"/>
      <c r="Y10" s="1099"/>
      <c r="Z10" s="1099"/>
      <c r="AA10" s="1099"/>
      <c r="AB10" s="1100"/>
      <c r="AG10" s="1087" t="s">
        <v>122</v>
      </c>
      <c r="AH10" s="1088"/>
      <c r="AI10" s="1088"/>
      <c r="AJ10" s="1088"/>
      <c r="AK10" s="1088"/>
      <c r="AL10" s="1088"/>
      <c r="AM10" s="1088"/>
      <c r="AN10" s="1088"/>
      <c r="AO10" s="1088"/>
      <c r="AP10" s="1089"/>
      <c r="AQ10" s="1094"/>
      <c r="AR10" s="1095"/>
      <c r="AS10" s="1095"/>
      <c r="AT10" s="1095"/>
      <c r="AU10" s="1096"/>
      <c r="AW10" s="901" t="s">
        <v>123</v>
      </c>
      <c r="AX10" s="902"/>
      <c r="AY10" s="902"/>
      <c r="AZ10" s="902"/>
      <c r="BA10" s="1104">
        <f>SUM(X6:AB10,AQ6:AU10)</f>
        <v>0</v>
      </c>
      <c r="BB10" s="1104"/>
      <c r="BC10" s="1105"/>
      <c r="BG10" s="27"/>
    </row>
    <row r="11" spans="4:75" ht="16.5" thickBot="1" x14ac:dyDescent="0.3">
      <c r="D11" s="26"/>
      <c r="BG11" s="27"/>
      <c r="BK11" s="845" t="s">
        <v>253</v>
      </c>
      <c r="BL11" s="944"/>
      <c r="BM11" s="944"/>
      <c r="BN11" s="944"/>
      <c r="BO11" s="944"/>
      <c r="BP11" s="944"/>
      <c r="BQ11" s="944"/>
      <c r="BR11" s="944"/>
      <c r="BS11" s="944"/>
      <c r="BT11" s="944"/>
      <c r="BU11" s="944"/>
      <c r="BV11" s="944"/>
      <c r="BW11" s="944"/>
    </row>
    <row r="12" spans="4:75" ht="15.75" x14ac:dyDescent="0.25">
      <c r="D12" s="1023" t="s">
        <v>124</v>
      </c>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c r="AS12" s="1024"/>
      <c r="AT12" s="1024"/>
      <c r="AU12" s="1024"/>
      <c r="AV12" s="1024"/>
      <c r="AW12" s="1024"/>
      <c r="AX12" s="1024"/>
      <c r="AY12" s="1024"/>
      <c r="AZ12" s="1024"/>
      <c r="BA12" s="1024"/>
      <c r="BB12" s="1024"/>
      <c r="BC12" s="1024"/>
      <c r="BD12" s="1024"/>
      <c r="BE12" s="1024"/>
      <c r="BF12" s="1024"/>
      <c r="BG12" s="1025"/>
    </row>
    <row r="13" spans="4:75" ht="15.75" thickBot="1" x14ac:dyDescent="0.3">
      <c r="D13" s="1115" t="s">
        <v>125</v>
      </c>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BB13" s="1116"/>
      <c r="BC13" s="1116"/>
      <c r="BD13" s="1116"/>
      <c r="BE13" s="1116"/>
      <c r="BF13" s="1116"/>
      <c r="BG13" s="1117"/>
    </row>
    <row r="14" spans="4:75" x14ac:dyDescent="0.25">
      <c r="D14" s="1118" t="s">
        <v>126</v>
      </c>
      <c r="E14" s="1119"/>
      <c r="F14" s="1119"/>
      <c r="G14" s="1119"/>
      <c r="H14" s="1119"/>
      <c r="I14" s="1119"/>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20"/>
    </row>
    <row r="15" spans="4:75" ht="15" customHeight="1" thickBot="1" x14ac:dyDescent="0.3">
      <c r="D15" s="1121"/>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3"/>
    </row>
    <row r="16" spans="4:75" ht="15" customHeight="1" x14ac:dyDescent="0.25">
      <c r="D16" s="1113" t="s">
        <v>128</v>
      </c>
      <c r="E16" s="1073"/>
      <c r="F16" s="1073"/>
      <c r="G16" s="1073"/>
      <c r="H16" s="1073"/>
      <c r="I16" s="1073"/>
      <c r="J16" s="1073"/>
      <c r="K16" s="1073"/>
      <c r="L16" s="1073"/>
      <c r="M16" s="1073"/>
      <c r="N16" s="1073"/>
      <c r="O16" s="1073" t="s">
        <v>129</v>
      </c>
      <c r="P16" s="1073"/>
      <c r="Q16" s="1073"/>
      <c r="R16" s="1073"/>
      <c r="S16" s="1073"/>
      <c r="T16" s="1073"/>
      <c r="U16" s="1073"/>
      <c r="V16" s="1073"/>
      <c r="W16" s="1073"/>
      <c r="X16" s="1073"/>
      <c r="Y16" s="1073"/>
      <c r="Z16" s="1073" t="s">
        <v>677</v>
      </c>
      <c r="AA16" s="1073"/>
      <c r="AB16" s="1073"/>
      <c r="AC16" s="1073"/>
      <c r="AD16" s="1073"/>
      <c r="AE16" s="1073"/>
      <c r="AF16" s="1073"/>
      <c r="AG16" s="1070"/>
      <c r="AH16" s="1073" t="s">
        <v>96</v>
      </c>
      <c r="AI16" s="1073"/>
      <c r="AJ16" s="1073"/>
      <c r="AK16" s="1073"/>
      <c r="AL16" s="1073"/>
      <c r="AM16" s="1073"/>
      <c r="AN16" s="1073"/>
      <c r="AO16" s="1073"/>
      <c r="AP16" s="1073"/>
      <c r="AQ16" s="1073"/>
      <c r="AR16" s="1070"/>
      <c r="AS16" s="1073" t="s">
        <v>97</v>
      </c>
      <c r="AT16" s="1073"/>
      <c r="AU16" s="1073"/>
      <c r="AV16" s="1073"/>
      <c r="AW16" s="1073"/>
      <c r="AX16" s="1073"/>
      <c r="AY16" s="1073"/>
      <c r="AZ16" s="1068"/>
      <c r="BA16" s="1017" t="s">
        <v>94</v>
      </c>
      <c r="BB16" s="1017"/>
      <c r="BC16" s="1017"/>
      <c r="BD16" s="1017"/>
      <c r="BE16" s="1017"/>
      <c r="BF16" s="1017"/>
      <c r="BG16" s="1018"/>
    </row>
    <row r="17" spans="4:72" ht="15" customHeight="1" x14ac:dyDescent="0.25">
      <c r="D17" s="111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1074"/>
      <c r="AF17" s="1074"/>
      <c r="AG17" s="1071"/>
      <c r="AH17" s="1074"/>
      <c r="AI17" s="1074"/>
      <c r="AJ17" s="1074"/>
      <c r="AK17" s="1074"/>
      <c r="AL17" s="1074"/>
      <c r="AM17" s="1074"/>
      <c r="AN17" s="1074"/>
      <c r="AO17" s="1074"/>
      <c r="AP17" s="1074"/>
      <c r="AQ17" s="1074"/>
      <c r="AR17" s="1071"/>
      <c r="AS17" s="1074"/>
      <c r="AT17" s="1074"/>
      <c r="AU17" s="1074"/>
      <c r="AV17" s="1074"/>
      <c r="AW17" s="1074"/>
      <c r="AX17" s="1074"/>
      <c r="AY17" s="1074"/>
      <c r="AZ17" s="1069"/>
      <c r="BA17" s="1065"/>
      <c r="BB17" s="1065"/>
      <c r="BC17" s="1065"/>
      <c r="BD17" s="1065"/>
      <c r="BE17" s="1065"/>
      <c r="BF17" s="1065"/>
      <c r="BG17" s="1066"/>
    </row>
    <row r="18" spans="4:72" ht="15" customHeight="1" x14ac:dyDescent="0.25">
      <c r="D18" s="1052"/>
      <c r="E18" s="1053"/>
      <c r="F18" s="1053"/>
      <c r="G18" s="1053"/>
      <c r="H18" s="1053"/>
      <c r="I18" s="1053"/>
      <c r="J18" s="1053"/>
      <c r="K18" s="1053"/>
      <c r="L18" s="1053"/>
      <c r="M18" s="1053"/>
      <c r="N18" s="1053"/>
      <c r="O18" s="1063"/>
      <c r="P18" s="1053"/>
      <c r="Q18" s="1053"/>
      <c r="R18" s="1053"/>
      <c r="S18" s="1053"/>
      <c r="T18" s="1053"/>
      <c r="U18" s="1053"/>
      <c r="V18" s="1053"/>
      <c r="W18" s="1053"/>
      <c r="X18" s="1053"/>
      <c r="Y18" s="1053"/>
      <c r="Z18" s="1064"/>
      <c r="AA18" s="1064"/>
      <c r="AB18" s="1064"/>
      <c r="AC18" s="1064"/>
      <c r="AD18" s="1064"/>
      <c r="AE18" s="1064"/>
      <c r="AF18" s="1064"/>
      <c r="AG18" s="109" t="s">
        <v>95</v>
      </c>
      <c r="AH18" s="1064"/>
      <c r="AI18" s="1064"/>
      <c r="AJ18" s="1064"/>
      <c r="AK18" s="1064"/>
      <c r="AL18" s="1064"/>
      <c r="AM18" s="1064"/>
      <c r="AN18" s="1064"/>
      <c r="AO18" s="1064"/>
      <c r="AP18" s="1064"/>
      <c r="AQ18" s="1064"/>
      <c r="AR18" s="109" t="s">
        <v>95</v>
      </c>
      <c r="AS18" s="1064"/>
      <c r="AT18" s="1064"/>
      <c r="AU18" s="1064"/>
      <c r="AV18" s="1064"/>
      <c r="AW18" s="1064"/>
      <c r="AX18" s="1064"/>
      <c r="AY18" s="1064"/>
      <c r="AZ18" s="110" t="s">
        <v>98</v>
      </c>
      <c r="BA18" s="1065">
        <f>Z18*AH18*AS18</f>
        <v>0</v>
      </c>
      <c r="BB18" s="1065"/>
      <c r="BC18" s="1065"/>
      <c r="BD18" s="1065"/>
      <c r="BE18" s="1065"/>
      <c r="BF18" s="1065"/>
      <c r="BG18" s="1066"/>
    </row>
    <row r="19" spans="4:72" x14ac:dyDescent="0.25">
      <c r="D19" s="1052"/>
      <c r="E19" s="1053"/>
      <c r="F19" s="1053"/>
      <c r="G19" s="1053"/>
      <c r="H19" s="1053"/>
      <c r="I19" s="1053"/>
      <c r="J19" s="1053"/>
      <c r="K19" s="1053"/>
      <c r="L19" s="1053"/>
      <c r="M19" s="1053"/>
      <c r="N19" s="1053"/>
      <c r="O19" s="1063"/>
      <c r="P19" s="1053"/>
      <c r="Q19" s="1053"/>
      <c r="R19" s="1053"/>
      <c r="S19" s="1053"/>
      <c r="T19" s="1053"/>
      <c r="U19" s="1053"/>
      <c r="V19" s="1053"/>
      <c r="W19" s="1053"/>
      <c r="X19" s="1053"/>
      <c r="Y19" s="1053"/>
      <c r="Z19" s="1064"/>
      <c r="AA19" s="1064"/>
      <c r="AB19" s="1064"/>
      <c r="AC19" s="1064"/>
      <c r="AD19" s="1064"/>
      <c r="AE19" s="1064"/>
      <c r="AF19" s="1064"/>
      <c r="AG19" s="109" t="s">
        <v>95</v>
      </c>
      <c r="AH19" s="1064"/>
      <c r="AI19" s="1064"/>
      <c r="AJ19" s="1064"/>
      <c r="AK19" s="1064"/>
      <c r="AL19" s="1064"/>
      <c r="AM19" s="1064"/>
      <c r="AN19" s="1064"/>
      <c r="AO19" s="1064"/>
      <c r="AP19" s="1064"/>
      <c r="AQ19" s="1064"/>
      <c r="AR19" s="109" t="s">
        <v>95</v>
      </c>
      <c r="AS19" s="1064"/>
      <c r="AT19" s="1064"/>
      <c r="AU19" s="1064"/>
      <c r="AV19" s="1064"/>
      <c r="AW19" s="1064"/>
      <c r="AX19" s="1064"/>
      <c r="AY19" s="1064"/>
      <c r="AZ19" s="110" t="s">
        <v>98</v>
      </c>
      <c r="BA19" s="1065">
        <f>Z19*AH19*AS19</f>
        <v>0</v>
      </c>
      <c r="BB19" s="1065"/>
      <c r="BC19" s="1065"/>
      <c r="BD19" s="1065"/>
      <c r="BE19" s="1065"/>
      <c r="BF19" s="1065"/>
      <c r="BG19" s="1066"/>
    </row>
    <row r="20" spans="4:72" x14ac:dyDescent="0.25">
      <c r="D20" s="1052"/>
      <c r="E20" s="1053"/>
      <c r="F20" s="1053"/>
      <c r="G20" s="1053"/>
      <c r="H20" s="1053"/>
      <c r="I20" s="1053"/>
      <c r="J20" s="1053"/>
      <c r="K20" s="1053"/>
      <c r="L20" s="1053"/>
      <c r="M20" s="1053"/>
      <c r="N20" s="1053"/>
      <c r="O20" s="1063"/>
      <c r="P20" s="1053"/>
      <c r="Q20" s="1053"/>
      <c r="R20" s="1053"/>
      <c r="S20" s="1053"/>
      <c r="T20" s="1053"/>
      <c r="U20" s="1053"/>
      <c r="V20" s="1053"/>
      <c r="W20" s="1053"/>
      <c r="X20" s="1053"/>
      <c r="Y20" s="1053"/>
      <c r="Z20" s="1064"/>
      <c r="AA20" s="1064"/>
      <c r="AB20" s="1064"/>
      <c r="AC20" s="1064"/>
      <c r="AD20" s="1064"/>
      <c r="AE20" s="1064"/>
      <c r="AF20" s="1064"/>
      <c r="AG20" s="109" t="s">
        <v>95</v>
      </c>
      <c r="AH20" s="1064"/>
      <c r="AI20" s="1064"/>
      <c r="AJ20" s="1064"/>
      <c r="AK20" s="1064"/>
      <c r="AL20" s="1064"/>
      <c r="AM20" s="1064"/>
      <c r="AN20" s="1064"/>
      <c r="AO20" s="1064"/>
      <c r="AP20" s="1064"/>
      <c r="AQ20" s="1064"/>
      <c r="AR20" s="109" t="s">
        <v>95</v>
      </c>
      <c r="AS20" s="1064"/>
      <c r="AT20" s="1064"/>
      <c r="AU20" s="1064"/>
      <c r="AV20" s="1064"/>
      <c r="AW20" s="1064"/>
      <c r="AX20" s="1064"/>
      <c r="AY20" s="1064"/>
      <c r="AZ20" s="110" t="s">
        <v>98</v>
      </c>
      <c r="BA20" s="1065">
        <f t="shared" ref="BA20:BA29" si="0">Z20*AH20*AS20</f>
        <v>0</v>
      </c>
      <c r="BB20" s="1065"/>
      <c r="BC20" s="1065"/>
      <c r="BD20" s="1065"/>
      <c r="BE20" s="1065"/>
      <c r="BF20" s="1065"/>
      <c r="BG20" s="1066"/>
    </row>
    <row r="21" spans="4:72" x14ac:dyDescent="0.25">
      <c r="D21" s="1052"/>
      <c r="E21" s="1053"/>
      <c r="F21" s="1053"/>
      <c r="G21" s="1053"/>
      <c r="H21" s="1053"/>
      <c r="I21" s="1053"/>
      <c r="J21" s="1053"/>
      <c r="K21" s="1053"/>
      <c r="L21" s="1053"/>
      <c r="M21" s="1053"/>
      <c r="N21" s="1053"/>
      <c r="O21" s="1063"/>
      <c r="P21" s="1053"/>
      <c r="Q21" s="1053"/>
      <c r="R21" s="1053"/>
      <c r="S21" s="1053"/>
      <c r="T21" s="1053"/>
      <c r="U21" s="1053"/>
      <c r="V21" s="1053"/>
      <c r="W21" s="1053"/>
      <c r="X21" s="1053"/>
      <c r="Y21" s="1053"/>
      <c r="Z21" s="1064"/>
      <c r="AA21" s="1064"/>
      <c r="AB21" s="1064"/>
      <c r="AC21" s="1064"/>
      <c r="AD21" s="1064"/>
      <c r="AE21" s="1064"/>
      <c r="AF21" s="1064"/>
      <c r="AG21" s="109" t="s">
        <v>95</v>
      </c>
      <c r="AH21" s="1064"/>
      <c r="AI21" s="1064"/>
      <c r="AJ21" s="1064"/>
      <c r="AK21" s="1064"/>
      <c r="AL21" s="1064"/>
      <c r="AM21" s="1064"/>
      <c r="AN21" s="1064"/>
      <c r="AO21" s="1064"/>
      <c r="AP21" s="1064"/>
      <c r="AQ21" s="1064"/>
      <c r="AR21" s="109" t="s">
        <v>95</v>
      </c>
      <c r="AS21" s="1064"/>
      <c r="AT21" s="1064"/>
      <c r="AU21" s="1064"/>
      <c r="AV21" s="1064"/>
      <c r="AW21" s="1064"/>
      <c r="AX21" s="1064"/>
      <c r="AY21" s="1064"/>
      <c r="AZ21" s="110" t="s">
        <v>98</v>
      </c>
      <c r="BA21" s="1065">
        <f t="shared" si="0"/>
        <v>0</v>
      </c>
      <c r="BB21" s="1065"/>
      <c r="BC21" s="1065"/>
      <c r="BD21" s="1065"/>
      <c r="BE21" s="1065"/>
      <c r="BF21" s="1065"/>
      <c r="BG21" s="1066"/>
    </row>
    <row r="22" spans="4:72" x14ac:dyDescent="0.25">
      <c r="D22" s="1052"/>
      <c r="E22" s="1053"/>
      <c r="F22" s="1053"/>
      <c r="G22" s="1053"/>
      <c r="H22" s="1053"/>
      <c r="I22" s="1053"/>
      <c r="J22" s="1053"/>
      <c r="K22" s="1053"/>
      <c r="L22" s="1053"/>
      <c r="M22" s="1053"/>
      <c r="N22" s="1053"/>
      <c r="O22" s="1063"/>
      <c r="P22" s="1053"/>
      <c r="Q22" s="1053"/>
      <c r="R22" s="1053"/>
      <c r="S22" s="1053"/>
      <c r="T22" s="1053"/>
      <c r="U22" s="1053"/>
      <c r="V22" s="1053"/>
      <c r="W22" s="1053"/>
      <c r="X22" s="1053"/>
      <c r="Y22" s="1053"/>
      <c r="Z22" s="1064"/>
      <c r="AA22" s="1064"/>
      <c r="AB22" s="1064"/>
      <c r="AC22" s="1064"/>
      <c r="AD22" s="1064"/>
      <c r="AE22" s="1064"/>
      <c r="AF22" s="1064"/>
      <c r="AG22" s="109" t="s">
        <v>95</v>
      </c>
      <c r="AH22" s="1064"/>
      <c r="AI22" s="1064"/>
      <c r="AJ22" s="1064"/>
      <c r="AK22" s="1064"/>
      <c r="AL22" s="1064"/>
      <c r="AM22" s="1064"/>
      <c r="AN22" s="1064"/>
      <c r="AO22" s="1064"/>
      <c r="AP22" s="1064"/>
      <c r="AQ22" s="1064"/>
      <c r="AR22" s="109" t="s">
        <v>95</v>
      </c>
      <c r="AS22" s="1064"/>
      <c r="AT22" s="1064"/>
      <c r="AU22" s="1064"/>
      <c r="AV22" s="1064"/>
      <c r="AW22" s="1064"/>
      <c r="AX22" s="1064"/>
      <c r="AY22" s="1064"/>
      <c r="AZ22" s="110" t="s">
        <v>98</v>
      </c>
      <c r="BA22" s="1065">
        <f t="shared" si="0"/>
        <v>0</v>
      </c>
      <c r="BB22" s="1065"/>
      <c r="BC22" s="1065"/>
      <c r="BD22" s="1065"/>
      <c r="BE22" s="1065"/>
      <c r="BF22" s="1065"/>
      <c r="BG22" s="1066"/>
    </row>
    <row r="23" spans="4:72" x14ac:dyDescent="0.25">
      <c r="D23" s="1052"/>
      <c r="E23" s="1053"/>
      <c r="F23" s="1053"/>
      <c r="G23" s="1053"/>
      <c r="H23" s="1053"/>
      <c r="I23" s="1053"/>
      <c r="J23" s="1053"/>
      <c r="K23" s="1053"/>
      <c r="L23" s="1053"/>
      <c r="M23" s="1053"/>
      <c r="N23" s="1053"/>
      <c r="O23" s="1063"/>
      <c r="P23" s="1053"/>
      <c r="Q23" s="1053"/>
      <c r="R23" s="1053"/>
      <c r="S23" s="1053"/>
      <c r="T23" s="1053"/>
      <c r="U23" s="1053"/>
      <c r="V23" s="1053"/>
      <c r="W23" s="1053"/>
      <c r="X23" s="1053"/>
      <c r="Y23" s="1053"/>
      <c r="Z23" s="1064"/>
      <c r="AA23" s="1064"/>
      <c r="AB23" s="1064"/>
      <c r="AC23" s="1064"/>
      <c r="AD23" s="1064"/>
      <c r="AE23" s="1064"/>
      <c r="AF23" s="1064"/>
      <c r="AG23" s="109" t="s">
        <v>95</v>
      </c>
      <c r="AH23" s="1064"/>
      <c r="AI23" s="1064"/>
      <c r="AJ23" s="1064"/>
      <c r="AK23" s="1064"/>
      <c r="AL23" s="1064"/>
      <c r="AM23" s="1064"/>
      <c r="AN23" s="1064"/>
      <c r="AO23" s="1064"/>
      <c r="AP23" s="1064"/>
      <c r="AQ23" s="1064"/>
      <c r="AR23" s="109" t="s">
        <v>95</v>
      </c>
      <c r="AS23" s="1064"/>
      <c r="AT23" s="1064"/>
      <c r="AU23" s="1064"/>
      <c r="AV23" s="1064"/>
      <c r="AW23" s="1064"/>
      <c r="AX23" s="1064"/>
      <c r="AY23" s="1064"/>
      <c r="AZ23" s="110" t="s">
        <v>98</v>
      </c>
      <c r="BA23" s="1065">
        <f t="shared" si="0"/>
        <v>0</v>
      </c>
      <c r="BB23" s="1065"/>
      <c r="BC23" s="1065"/>
      <c r="BD23" s="1065"/>
      <c r="BE23" s="1065"/>
      <c r="BF23" s="1065"/>
      <c r="BG23" s="1066"/>
    </row>
    <row r="24" spans="4:72" x14ac:dyDescent="0.25">
      <c r="D24" s="1052"/>
      <c r="E24" s="1053"/>
      <c r="F24" s="1053"/>
      <c r="G24" s="1053"/>
      <c r="H24" s="1053"/>
      <c r="I24" s="1053"/>
      <c r="J24" s="1053"/>
      <c r="K24" s="1053"/>
      <c r="L24" s="1053"/>
      <c r="M24" s="1053"/>
      <c r="N24" s="1053"/>
      <c r="O24" s="1063"/>
      <c r="P24" s="1053"/>
      <c r="Q24" s="1053"/>
      <c r="R24" s="1053"/>
      <c r="S24" s="1053"/>
      <c r="T24" s="1053"/>
      <c r="U24" s="1053"/>
      <c r="V24" s="1053"/>
      <c r="W24" s="1053"/>
      <c r="X24" s="1053"/>
      <c r="Y24" s="1053"/>
      <c r="Z24" s="1064"/>
      <c r="AA24" s="1064"/>
      <c r="AB24" s="1064"/>
      <c r="AC24" s="1064"/>
      <c r="AD24" s="1064"/>
      <c r="AE24" s="1064"/>
      <c r="AF24" s="1064"/>
      <c r="AG24" s="109" t="s">
        <v>95</v>
      </c>
      <c r="AH24" s="1064"/>
      <c r="AI24" s="1064"/>
      <c r="AJ24" s="1064"/>
      <c r="AK24" s="1064"/>
      <c r="AL24" s="1064"/>
      <c r="AM24" s="1064"/>
      <c r="AN24" s="1064"/>
      <c r="AO24" s="1064"/>
      <c r="AP24" s="1064"/>
      <c r="AQ24" s="1064"/>
      <c r="AR24" s="109" t="s">
        <v>95</v>
      </c>
      <c r="AS24" s="1064"/>
      <c r="AT24" s="1064"/>
      <c r="AU24" s="1064"/>
      <c r="AV24" s="1064"/>
      <c r="AW24" s="1064"/>
      <c r="AX24" s="1064"/>
      <c r="AY24" s="1064"/>
      <c r="AZ24" s="110" t="s">
        <v>98</v>
      </c>
      <c r="BA24" s="1065">
        <f t="shared" si="0"/>
        <v>0</v>
      </c>
      <c r="BB24" s="1065"/>
      <c r="BC24" s="1065"/>
      <c r="BD24" s="1065"/>
      <c r="BE24" s="1065"/>
      <c r="BF24" s="1065"/>
      <c r="BG24" s="1066"/>
    </row>
    <row r="25" spans="4:72" x14ac:dyDescent="0.25">
      <c r="D25" s="1052"/>
      <c r="E25" s="1053"/>
      <c r="F25" s="1053"/>
      <c r="G25" s="1053"/>
      <c r="H25" s="1053"/>
      <c r="I25" s="1053"/>
      <c r="J25" s="1053"/>
      <c r="K25" s="1053"/>
      <c r="L25" s="1053"/>
      <c r="M25" s="1053"/>
      <c r="N25" s="1053"/>
      <c r="O25" s="1063"/>
      <c r="P25" s="1053"/>
      <c r="Q25" s="1053"/>
      <c r="R25" s="1053"/>
      <c r="S25" s="1053"/>
      <c r="T25" s="1053"/>
      <c r="U25" s="1053"/>
      <c r="V25" s="1053"/>
      <c r="W25" s="1053"/>
      <c r="X25" s="1053"/>
      <c r="Y25" s="1053"/>
      <c r="Z25" s="1064"/>
      <c r="AA25" s="1064"/>
      <c r="AB25" s="1064"/>
      <c r="AC25" s="1064"/>
      <c r="AD25" s="1064"/>
      <c r="AE25" s="1064"/>
      <c r="AF25" s="1064"/>
      <c r="AG25" s="109" t="s">
        <v>95</v>
      </c>
      <c r="AH25" s="1064"/>
      <c r="AI25" s="1064"/>
      <c r="AJ25" s="1064"/>
      <c r="AK25" s="1064"/>
      <c r="AL25" s="1064"/>
      <c r="AM25" s="1064"/>
      <c r="AN25" s="1064"/>
      <c r="AO25" s="1064"/>
      <c r="AP25" s="1064"/>
      <c r="AQ25" s="1064"/>
      <c r="AR25" s="109" t="s">
        <v>95</v>
      </c>
      <c r="AS25" s="1064"/>
      <c r="AT25" s="1064"/>
      <c r="AU25" s="1064"/>
      <c r="AV25" s="1064"/>
      <c r="AW25" s="1064"/>
      <c r="AX25" s="1064"/>
      <c r="AY25" s="1064"/>
      <c r="AZ25" s="110" t="s">
        <v>98</v>
      </c>
      <c r="BA25" s="1065">
        <f t="shared" si="0"/>
        <v>0</v>
      </c>
      <c r="BB25" s="1065"/>
      <c r="BC25" s="1065"/>
      <c r="BD25" s="1065"/>
      <c r="BE25" s="1065"/>
      <c r="BF25" s="1065"/>
      <c r="BG25" s="1066"/>
    </row>
    <row r="26" spans="4:72" x14ac:dyDescent="0.25">
      <c r="D26" s="1052"/>
      <c r="E26" s="1053"/>
      <c r="F26" s="1053"/>
      <c r="G26" s="1053"/>
      <c r="H26" s="1053"/>
      <c r="I26" s="1053"/>
      <c r="J26" s="1053"/>
      <c r="K26" s="1053"/>
      <c r="L26" s="1053"/>
      <c r="M26" s="1053"/>
      <c r="N26" s="1053"/>
      <c r="O26" s="1063"/>
      <c r="P26" s="1053"/>
      <c r="Q26" s="1053"/>
      <c r="R26" s="1053"/>
      <c r="S26" s="1053"/>
      <c r="T26" s="1053"/>
      <c r="U26" s="1053"/>
      <c r="V26" s="1053"/>
      <c r="W26" s="1053"/>
      <c r="X26" s="1053"/>
      <c r="Y26" s="1053"/>
      <c r="Z26" s="1064"/>
      <c r="AA26" s="1064"/>
      <c r="AB26" s="1064"/>
      <c r="AC26" s="1064"/>
      <c r="AD26" s="1064"/>
      <c r="AE26" s="1064"/>
      <c r="AF26" s="1064"/>
      <c r="AG26" s="109" t="s">
        <v>95</v>
      </c>
      <c r="AH26" s="1064"/>
      <c r="AI26" s="1064"/>
      <c r="AJ26" s="1064"/>
      <c r="AK26" s="1064"/>
      <c r="AL26" s="1064"/>
      <c r="AM26" s="1064"/>
      <c r="AN26" s="1064"/>
      <c r="AO26" s="1064"/>
      <c r="AP26" s="1064"/>
      <c r="AQ26" s="1064"/>
      <c r="AR26" s="109" t="s">
        <v>95</v>
      </c>
      <c r="AS26" s="1064"/>
      <c r="AT26" s="1064"/>
      <c r="AU26" s="1064"/>
      <c r="AV26" s="1064"/>
      <c r="AW26" s="1064"/>
      <c r="AX26" s="1064"/>
      <c r="AY26" s="1064"/>
      <c r="AZ26" s="110" t="s">
        <v>98</v>
      </c>
      <c r="BA26" s="1065">
        <f t="shared" si="0"/>
        <v>0</v>
      </c>
      <c r="BB26" s="1065"/>
      <c r="BC26" s="1065"/>
      <c r="BD26" s="1065"/>
      <c r="BE26" s="1065"/>
      <c r="BF26" s="1065"/>
      <c r="BG26" s="1066"/>
    </row>
    <row r="27" spans="4:72" x14ac:dyDescent="0.25">
      <c r="D27" s="1052"/>
      <c r="E27" s="1053"/>
      <c r="F27" s="1053"/>
      <c r="G27" s="1053"/>
      <c r="H27" s="1053"/>
      <c r="I27" s="1053"/>
      <c r="J27" s="1053"/>
      <c r="K27" s="1053"/>
      <c r="L27" s="1053"/>
      <c r="M27" s="1053"/>
      <c r="N27" s="1053"/>
      <c r="O27" s="1063"/>
      <c r="P27" s="1053"/>
      <c r="Q27" s="1053"/>
      <c r="R27" s="1053"/>
      <c r="S27" s="1053"/>
      <c r="T27" s="1053"/>
      <c r="U27" s="1053"/>
      <c r="V27" s="1053"/>
      <c r="W27" s="1053"/>
      <c r="X27" s="1053"/>
      <c r="Y27" s="1053"/>
      <c r="Z27" s="1064"/>
      <c r="AA27" s="1064"/>
      <c r="AB27" s="1064"/>
      <c r="AC27" s="1064"/>
      <c r="AD27" s="1064"/>
      <c r="AE27" s="1064"/>
      <c r="AF27" s="1064"/>
      <c r="AG27" s="109" t="s">
        <v>95</v>
      </c>
      <c r="AH27" s="1064"/>
      <c r="AI27" s="1064"/>
      <c r="AJ27" s="1064"/>
      <c r="AK27" s="1064"/>
      <c r="AL27" s="1064"/>
      <c r="AM27" s="1064"/>
      <c r="AN27" s="1064"/>
      <c r="AO27" s="1064"/>
      <c r="AP27" s="1064"/>
      <c r="AQ27" s="1064"/>
      <c r="AR27" s="109" t="s">
        <v>95</v>
      </c>
      <c r="AS27" s="1064"/>
      <c r="AT27" s="1064"/>
      <c r="AU27" s="1064"/>
      <c r="AV27" s="1064"/>
      <c r="AW27" s="1064"/>
      <c r="AX27" s="1064"/>
      <c r="AY27" s="1064"/>
      <c r="AZ27" s="110" t="s">
        <v>98</v>
      </c>
      <c r="BA27" s="1065">
        <f t="shared" si="0"/>
        <v>0</v>
      </c>
      <c r="BB27" s="1065"/>
      <c r="BC27" s="1065"/>
      <c r="BD27" s="1065"/>
      <c r="BE27" s="1065"/>
      <c r="BF27" s="1065"/>
      <c r="BG27" s="1066"/>
    </row>
    <row r="28" spans="4:72" x14ac:dyDescent="0.25">
      <c r="D28" s="1052"/>
      <c r="E28" s="1053"/>
      <c r="F28" s="1053"/>
      <c r="G28" s="1053"/>
      <c r="H28" s="1053"/>
      <c r="I28" s="1053"/>
      <c r="J28" s="1053"/>
      <c r="K28" s="1053"/>
      <c r="L28" s="1053"/>
      <c r="M28" s="1053"/>
      <c r="N28" s="1053"/>
      <c r="O28" s="1063"/>
      <c r="P28" s="1053"/>
      <c r="Q28" s="1053"/>
      <c r="R28" s="1053"/>
      <c r="S28" s="1053"/>
      <c r="T28" s="1053"/>
      <c r="U28" s="1053"/>
      <c r="V28" s="1053"/>
      <c r="W28" s="1053"/>
      <c r="X28" s="1053"/>
      <c r="Y28" s="1053"/>
      <c r="Z28" s="1064"/>
      <c r="AA28" s="1064"/>
      <c r="AB28" s="1064"/>
      <c r="AC28" s="1064"/>
      <c r="AD28" s="1064"/>
      <c r="AE28" s="1064"/>
      <c r="AF28" s="1064"/>
      <c r="AG28" s="109" t="s">
        <v>95</v>
      </c>
      <c r="AH28" s="1064"/>
      <c r="AI28" s="1064"/>
      <c r="AJ28" s="1064"/>
      <c r="AK28" s="1064"/>
      <c r="AL28" s="1064"/>
      <c r="AM28" s="1064"/>
      <c r="AN28" s="1064"/>
      <c r="AO28" s="1064"/>
      <c r="AP28" s="1064"/>
      <c r="AQ28" s="1064"/>
      <c r="AR28" s="109" t="s">
        <v>95</v>
      </c>
      <c r="AS28" s="1064"/>
      <c r="AT28" s="1064"/>
      <c r="AU28" s="1064"/>
      <c r="AV28" s="1064"/>
      <c r="AW28" s="1064"/>
      <c r="AX28" s="1064"/>
      <c r="AY28" s="1064"/>
      <c r="AZ28" s="110" t="s">
        <v>98</v>
      </c>
      <c r="BA28" s="1065">
        <f t="shared" si="0"/>
        <v>0</v>
      </c>
      <c r="BB28" s="1065"/>
      <c r="BC28" s="1065"/>
      <c r="BD28" s="1065"/>
      <c r="BE28" s="1065"/>
      <c r="BF28" s="1065"/>
      <c r="BG28" s="1066"/>
    </row>
    <row r="29" spans="4:72" ht="15.75" thickBot="1" x14ac:dyDescent="0.3">
      <c r="D29" s="1052"/>
      <c r="E29" s="1053"/>
      <c r="F29" s="1053"/>
      <c r="G29" s="1053"/>
      <c r="H29" s="1053"/>
      <c r="I29" s="1053"/>
      <c r="J29" s="1053"/>
      <c r="K29" s="1053"/>
      <c r="L29" s="1053"/>
      <c r="M29" s="1053"/>
      <c r="N29" s="1053"/>
      <c r="O29" s="1063"/>
      <c r="P29" s="1053"/>
      <c r="Q29" s="1053"/>
      <c r="R29" s="1053"/>
      <c r="S29" s="1053"/>
      <c r="T29" s="1053"/>
      <c r="U29" s="1053"/>
      <c r="V29" s="1053"/>
      <c r="W29" s="1053"/>
      <c r="X29" s="1053"/>
      <c r="Y29" s="1053"/>
      <c r="Z29" s="1067"/>
      <c r="AA29" s="1067"/>
      <c r="AB29" s="1067"/>
      <c r="AC29" s="1067"/>
      <c r="AD29" s="1067"/>
      <c r="AE29" s="1067"/>
      <c r="AF29" s="1067"/>
      <c r="AG29" s="481" t="s">
        <v>95</v>
      </c>
      <c r="AH29" s="1064"/>
      <c r="AI29" s="1064"/>
      <c r="AJ29" s="1064"/>
      <c r="AK29" s="1064"/>
      <c r="AL29" s="1064"/>
      <c r="AM29" s="1064"/>
      <c r="AN29" s="1064"/>
      <c r="AO29" s="1064"/>
      <c r="AP29" s="1064"/>
      <c r="AQ29" s="1064"/>
      <c r="AR29" s="481" t="s">
        <v>95</v>
      </c>
      <c r="AS29" s="1067"/>
      <c r="AT29" s="1067"/>
      <c r="AU29" s="1067"/>
      <c r="AV29" s="1067"/>
      <c r="AW29" s="1067"/>
      <c r="AX29" s="1067"/>
      <c r="AY29" s="1067"/>
      <c r="AZ29" s="482" t="s">
        <v>98</v>
      </c>
      <c r="BA29" s="1021">
        <f t="shared" si="0"/>
        <v>0</v>
      </c>
      <c r="BB29" s="1021"/>
      <c r="BC29" s="1021"/>
      <c r="BD29" s="1021"/>
      <c r="BE29" s="1021"/>
      <c r="BF29" s="1021"/>
      <c r="BG29" s="1022"/>
    </row>
    <row r="30" spans="4:72" ht="15.75" thickBot="1" x14ac:dyDescent="0.3">
      <c r="D30" s="26"/>
      <c r="AG30" s="1072" t="s">
        <v>788</v>
      </c>
      <c r="AH30" s="1072"/>
      <c r="AI30" s="1072"/>
      <c r="AJ30" s="1072"/>
      <c r="AK30" s="1072"/>
      <c r="AL30" s="1072"/>
      <c r="AM30" s="1072"/>
      <c r="AN30" s="1072"/>
      <c r="AO30" s="1072"/>
      <c r="AP30" s="1072"/>
      <c r="AQ30" s="1072"/>
      <c r="AR30" s="1072"/>
      <c r="AS30" s="1072"/>
      <c r="AT30" s="1072"/>
      <c r="AU30" s="1072"/>
      <c r="AV30" s="1072"/>
      <c r="AW30" s="1072"/>
      <c r="AX30" s="1072"/>
      <c r="AY30" s="1072"/>
      <c r="AZ30" s="483"/>
      <c r="BA30" s="947">
        <f>SUM(BA18:BG28)*52</f>
        <v>0</v>
      </c>
      <c r="BB30" s="947"/>
      <c r="BC30" s="947"/>
      <c r="BD30" s="947"/>
      <c r="BE30" s="947"/>
      <c r="BF30" s="947"/>
      <c r="BG30" s="948"/>
      <c r="BT30" s="54"/>
    </row>
    <row r="31" spans="4:72" ht="16.5" thickBot="1" x14ac:dyDescent="0.3">
      <c r="D31" s="1054" t="s">
        <v>99</v>
      </c>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6"/>
      <c r="AF31" s="1056"/>
      <c r="AG31" s="1056"/>
      <c r="AH31" s="1056"/>
      <c r="AI31" s="1056"/>
      <c r="AJ31" s="1056"/>
      <c r="AK31" s="1056"/>
      <c r="AL31" s="1056"/>
      <c r="AM31" s="1056"/>
      <c r="AN31" s="1056"/>
      <c r="AO31" s="1056"/>
      <c r="AP31" s="1056"/>
      <c r="AQ31" s="1056"/>
      <c r="AR31" s="1056"/>
      <c r="AS31" s="1056"/>
      <c r="AT31" s="1056"/>
      <c r="AU31" s="1056"/>
      <c r="AV31" s="1056"/>
      <c r="AW31" s="1056"/>
      <c r="AX31" s="1056"/>
      <c r="AY31" s="1056"/>
      <c r="AZ31" s="1056"/>
      <c r="BA31" s="1056"/>
      <c r="BB31" s="1056"/>
      <c r="BC31" s="1056"/>
      <c r="BD31" s="1056"/>
      <c r="BE31" s="1056"/>
      <c r="BF31" s="1056"/>
      <c r="BG31" s="1057"/>
    </row>
    <row r="32" spans="4:72" x14ac:dyDescent="0.25">
      <c r="D32" s="1048"/>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049"/>
      <c r="AB32" s="1049"/>
      <c r="AC32" s="1049"/>
      <c r="AD32" s="1050"/>
      <c r="AE32" s="1046" t="s">
        <v>665</v>
      </c>
      <c r="AF32" s="1047"/>
      <c r="AG32" s="1047"/>
      <c r="AH32" s="1047"/>
      <c r="AI32" s="1047"/>
      <c r="AJ32" s="1047"/>
      <c r="AK32" s="1047"/>
      <c r="AL32" s="1047"/>
      <c r="AM32" s="1047"/>
      <c r="AN32" s="1047"/>
      <c r="AO32" s="1047"/>
      <c r="AP32" s="1047"/>
      <c r="AQ32" s="1047"/>
      <c r="AR32" s="1047"/>
      <c r="AS32" s="1047"/>
      <c r="AT32" s="1047"/>
      <c r="AU32" s="1047"/>
      <c r="AV32" s="1047"/>
      <c r="AW32" s="1047"/>
      <c r="AX32" s="1047"/>
      <c r="AY32" s="1047"/>
      <c r="AZ32" s="450" t="s">
        <v>102</v>
      </c>
      <c r="BA32" s="1058"/>
      <c r="BB32" s="1058"/>
      <c r="BC32" s="1058"/>
      <c r="BD32" s="1058"/>
      <c r="BE32" s="1058"/>
      <c r="BF32" s="1058"/>
      <c r="BG32" s="1059"/>
    </row>
    <row r="33" spans="4:73" x14ac:dyDescent="0.25">
      <c r="D33" s="1124"/>
      <c r="E33" s="1124"/>
      <c r="F33" s="1124"/>
      <c r="G33" s="1124"/>
      <c r="H33" s="1124"/>
      <c r="I33" s="1124"/>
      <c r="J33" s="1124"/>
      <c r="K33" s="1124"/>
      <c r="L33" s="1124"/>
      <c r="M33" s="1124"/>
      <c r="N33" s="1124"/>
      <c r="O33" s="1124"/>
      <c r="P33" s="1124"/>
      <c r="Q33" s="1124"/>
      <c r="R33" s="1124"/>
      <c r="S33" s="1124"/>
      <c r="T33" s="1124"/>
      <c r="U33" s="1124"/>
      <c r="V33" s="1124"/>
      <c r="W33" s="1124"/>
      <c r="X33" s="1124"/>
      <c r="Y33" s="1124"/>
      <c r="Z33" s="1124"/>
      <c r="AA33" s="1124"/>
      <c r="AB33" s="1124"/>
      <c r="AC33" s="1124"/>
      <c r="AD33" s="1124"/>
      <c r="AE33" s="1042" t="s">
        <v>666</v>
      </c>
      <c r="AF33" s="1043"/>
      <c r="AG33" s="1043"/>
      <c r="AH33" s="1043"/>
      <c r="AI33" s="1043"/>
      <c r="AJ33" s="1043"/>
      <c r="AK33" s="1043"/>
      <c r="AL33" s="1043"/>
      <c r="AM33" s="1043"/>
      <c r="AN33" s="1043"/>
      <c r="AO33" s="1043"/>
      <c r="AP33" s="1043"/>
      <c r="AQ33" s="1043"/>
      <c r="AR33" s="1043"/>
      <c r="AS33" s="1043"/>
      <c r="AT33" s="1043"/>
      <c r="AU33" s="1043"/>
      <c r="AV33" s="1043"/>
      <c r="AW33" s="1043"/>
      <c r="AX33" s="1043"/>
      <c r="AY33" s="1043"/>
      <c r="AZ33" s="114" t="s">
        <v>102</v>
      </c>
      <c r="BA33" s="1060"/>
      <c r="BB33" s="1061"/>
      <c r="BC33" s="1061"/>
      <c r="BD33" s="1061"/>
      <c r="BE33" s="1061"/>
      <c r="BF33" s="1061"/>
      <c r="BG33" s="1062"/>
    </row>
    <row r="34" spans="4:73" x14ac:dyDescent="0.25">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5"/>
      <c r="AB34" s="1125"/>
      <c r="AC34" s="1125"/>
      <c r="AD34" s="1125"/>
      <c r="AE34" s="1042" t="s">
        <v>667</v>
      </c>
      <c r="AF34" s="1043"/>
      <c r="AG34" s="1043"/>
      <c r="AH34" s="1043"/>
      <c r="AI34" s="1043"/>
      <c r="AJ34" s="1043"/>
      <c r="AK34" s="1043"/>
      <c r="AL34" s="1043"/>
      <c r="AM34" s="1043"/>
      <c r="AN34" s="1043"/>
      <c r="AO34" s="1043"/>
      <c r="AP34" s="1043"/>
      <c r="AQ34" s="1043"/>
      <c r="AR34" s="1043"/>
      <c r="AS34" s="1043"/>
      <c r="AT34" s="1043"/>
      <c r="AU34" s="1043"/>
      <c r="AV34" s="1043"/>
      <c r="AW34" s="1043"/>
      <c r="AX34" s="1043"/>
      <c r="AY34" s="1043"/>
      <c r="AZ34" s="114" t="s">
        <v>102</v>
      </c>
      <c r="BA34" s="1060"/>
      <c r="BB34" s="1061"/>
      <c r="BC34" s="1061"/>
      <c r="BD34" s="1061"/>
      <c r="BE34" s="1061"/>
      <c r="BF34" s="1061"/>
      <c r="BG34" s="1062"/>
      <c r="BQ34" s="839" t="s">
        <v>782</v>
      </c>
      <c r="BR34" s="944"/>
      <c r="BS34" s="944"/>
      <c r="BT34" s="944"/>
      <c r="BU34" s="944"/>
    </row>
    <row r="35" spans="4:73" x14ac:dyDescent="0.25">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042" t="s">
        <v>100</v>
      </c>
      <c r="AF35" s="1043"/>
      <c r="AG35" s="1043"/>
      <c r="AH35" s="1043"/>
      <c r="AI35" s="1043"/>
      <c r="AJ35" s="1043"/>
      <c r="AK35" s="1043"/>
      <c r="AL35" s="1043"/>
      <c r="AM35" s="1043"/>
      <c r="AN35" s="1043"/>
      <c r="AO35" s="1043"/>
      <c r="AP35" s="1043"/>
      <c r="AQ35" s="1043"/>
      <c r="AR35" s="1043"/>
      <c r="AS35" s="1043"/>
      <c r="AT35" s="1043"/>
      <c r="AU35" s="1043"/>
      <c r="AV35" s="1043"/>
      <c r="AW35" s="1043"/>
      <c r="AX35" s="1043"/>
      <c r="AY35" s="1043"/>
      <c r="AZ35" s="114" t="s">
        <v>102</v>
      </c>
      <c r="BA35" s="1040"/>
      <c r="BB35" s="1040"/>
      <c r="BC35" s="1040"/>
      <c r="BD35" s="1040"/>
      <c r="BE35" s="1040"/>
      <c r="BF35" s="1040"/>
      <c r="BG35" s="1041"/>
    </row>
    <row r="36" spans="4:73" x14ac:dyDescent="0.25">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B36" s="1125"/>
      <c r="AC36" s="1125"/>
      <c r="AD36" s="1125"/>
      <c r="AE36" s="1042" t="s">
        <v>101</v>
      </c>
      <c r="AF36" s="1043"/>
      <c r="AG36" s="1043"/>
      <c r="AH36" s="1043"/>
      <c r="AI36" s="1043"/>
      <c r="AJ36" s="1043"/>
      <c r="AK36" s="1043"/>
      <c r="AL36" s="1043"/>
      <c r="AM36" s="1043"/>
      <c r="AN36" s="1043"/>
      <c r="AO36" s="1043"/>
      <c r="AP36" s="1043"/>
      <c r="AQ36" s="1043"/>
      <c r="AR36" s="1043"/>
      <c r="AS36" s="1043"/>
      <c r="AT36" s="1043"/>
      <c r="AU36" s="1043"/>
      <c r="AV36" s="1043"/>
      <c r="AW36" s="1043"/>
      <c r="AX36" s="1043"/>
      <c r="AY36" s="1043"/>
      <c r="AZ36" s="114" t="s">
        <v>102</v>
      </c>
      <c r="BA36" s="1040"/>
      <c r="BB36" s="1040"/>
      <c r="BC36" s="1040"/>
      <c r="BD36" s="1040"/>
      <c r="BE36" s="1040"/>
      <c r="BF36" s="1040"/>
      <c r="BG36" s="1041"/>
    </row>
    <row r="37" spans="4:73" x14ac:dyDescent="0.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1125"/>
      <c r="AB37" s="1125"/>
      <c r="AC37" s="1125"/>
      <c r="AD37" s="1125"/>
      <c r="AE37" s="1036" t="s">
        <v>103</v>
      </c>
      <c r="AF37" s="1037"/>
      <c r="AG37" s="1037"/>
      <c r="AH37" s="1037"/>
      <c r="AI37" s="1037"/>
      <c r="AJ37" s="1037"/>
      <c r="AK37" s="1037"/>
      <c r="AL37" s="1037"/>
      <c r="AM37" s="1037"/>
      <c r="AN37" s="1037"/>
      <c r="AO37" s="1037"/>
      <c r="AP37" s="1037"/>
      <c r="AQ37" s="1037"/>
      <c r="AR37" s="1037"/>
      <c r="AS37" s="1037"/>
      <c r="AT37" s="1037"/>
      <c r="AU37" s="1037"/>
      <c r="AV37" s="1037"/>
      <c r="AW37" s="1037"/>
      <c r="AX37" s="1037"/>
      <c r="AY37" s="1037"/>
      <c r="AZ37" s="1037"/>
      <c r="BA37" s="1044">
        <f>SUM(BA32:BG36)</f>
        <v>0</v>
      </c>
      <c r="BB37" s="1044"/>
      <c r="BC37" s="1044"/>
      <c r="BD37" s="1044"/>
      <c r="BE37" s="1044"/>
      <c r="BF37" s="1044"/>
      <c r="BG37" s="1045"/>
    </row>
    <row r="38" spans="4:73" ht="15.75" thickBot="1" x14ac:dyDescent="0.3">
      <c r="D38" s="1125"/>
      <c r="E38" s="1125"/>
      <c r="F38" s="1125"/>
      <c r="G38" s="1125"/>
      <c r="H38" s="1125"/>
      <c r="I38" s="1125"/>
      <c r="J38" s="1125"/>
      <c r="K38" s="1125"/>
      <c r="L38" s="1125"/>
      <c r="M38" s="1125"/>
      <c r="N38" s="1125"/>
      <c r="O38" s="1125"/>
      <c r="P38" s="1125"/>
      <c r="Q38" s="1125"/>
      <c r="R38" s="1125"/>
      <c r="S38" s="1125"/>
      <c r="T38" s="1125"/>
      <c r="U38" s="1125"/>
      <c r="V38" s="1125"/>
      <c r="W38" s="1125"/>
      <c r="X38" s="1125"/>
      <c r="Y38" s="1125"/>
      <c r="Z38" s="1125"/>
      <c r="AA38" s="1125"/>
      <c r="AB38" s="1125"/>
      <c r="AC38" s="1125"/>
      <c r="AD38" s="1125"/>
      <c r="AE38" s="1038" t="s">
        <v>132</v>
      </c>
      <c r="AF38" s="1039"/>
      <c r="AG38" s="1039"/>
      <c r="AH38" s="1039"/>
      <c r="AI38" s="1039"/>
      <c r="AJ38" s="1039"/>
      <c r="AK38" s="1039"/>
      <c r="AL38" s="1039"/>
      <c r="AM38" s="1039"/>
      <c r="AN38" s="1039"/>
      <c r="AO38" s="1039"/>
      <c r="AP38" s="1039"/>
      <c r="AQ38" s="1039"/>
      <c r="AR38" s="1039"/>
      <c r="AS38" s="1039"/>
      <c r="AT38" s="1039"/>
      <c r="AU38" s="1039"/>
      <c r="AV38" s="1039"/>
      <c r="AW38" s="1039"/>
      <c r="AX38" s="1039"/>
      <c r="AY38" s="1039"/>
      <c r="AZ38" s="1039"/>
      <c r="BA38" s="1034">
        <f>BA30-BA37</f>
        <v>0</v>
      </c>
      <c r="BB38" s="1034"/>
      <c r="BC38" s="1034"/>
      <c r="BD38" s="1034"/>
      <c r="BE38" s="1034"/>
      <c r="BF38" s="1034"/>
      <c r="BG38" s="1035"/>
    </row>
    <row r="39" spans="4:73" ht="15.75" thickBot="1" x14ac:dyDescent="0.3">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051" t="s">
        <v>131</v>
      </c>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31">
        <f>BA38/168/52</f>
        <v>0</v>
      </c>
      <c r="BB39" s="1032"/>
      <c r="BC39" s="1032"/>
      <c r="BD39" s="1032"/>
      <c r="BE39" s="1032"/>
      <c r="BF39" s="1032"/>
      <c r="BG39" s="1033"/>
    </row>
    <row r="40" spans="4:73" ht="15.75" thickBot="1" x14ac:dyDescent="0.3">
      <c r="D40" s="1126"/>
      <c r="E40" s="1126"/>
      <c r="F40" s="1126"/>
      <c r="G40" s="1126"/>
      <c r="H40" s="1126"/>
      <c r="I40" s="1126"/>
      <c r="J40" s="1126"/>
      <c r="K40" s="1126"/>
      <c r="L40" s="1126"/>
      <c r="M40" s="1126"/>
      <c r="N40" s="1126"/>
      <c r="O40" s="1126"/>
      <c r="P40" s="1126"/>
      <c r="Q40" s="1126"/>
      <c r="R40" s="1126"/>
      <c r="S40" s="1126"/>
      <c r="T40" s="1126"/>
      <c r="U40" s="1126"/>
      <c r="V40" s="1126"/>
      <c r="W40" s="1126"/>
      <c r="X40" s="1126"/>
      <c r="Y40" s="1126"/>
      <c r="Z40" s="1126"/>
      <c r="AA40" s="1126"/>
      <c r="AB40" s="1126"/>
      <c r="AC40" s="1126"/>
      <c r="AD40" s="1126"/>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8"/>
      <c r="BB40" s="598"/>
      <c r="BC40" s="598"/>
      <c r="BD40" s="598"/>
      <c r="BE40" s="598"/>
      <c r="BF40" s="598"/>
      <c r="BG40" s="598"/>
    </row>
    <row r="41" spans="4:73" ht="25.5" customHeight="1" thickBot="1" x14ac:dyDescent="0.3">
      <c r="D41" s="1131" t="s">
        <v>827</v>
      </c>
      <c r="E41" s="1132"/>
      <c r="F41" s="1132"/>
      <c r="G41" s="1132"/>
      <c r="H41" s="1132"/>
      <c r="I41" s="1132"/>
      <c r="J41" s="1132"/>
      <c r="K41" s="1132"/>
      <c r="L41" s="1132"/>
      <c r="M41" s="1132"/>
      <c r="N41" s="1132"/>
      <c r="O41" s="1132"/>
      <c r="P41" s="1132"/>
      <c r="Q41" s="1132"/>
      <c r="R41" s="1132"/>
      <c r="S41" s="1132"/>
      <c r="T41" s="1132"/>
      <c r="U41" s="1132"/>
      <c r="V41" s="1132"/>
      <c r="W41" s="1132"/>
      <c r="X41" s="1132"/>
      <c r="Y41" s="1132"/>
      <c r="Z41" s="1132"/>
      <c r="AA41" s="1132"/>
      <c r="AB41" s="1132"/>
      <c r="AC41" s="1132"/>
      <c r="AD41" s="1132"/>
      <c r="AE41" s="1132"/>
      <c r="AF41" s="1132"/>
      <c r="AG41" s="1132"/>
      <c r="AH41" s="1132"/>
      <c r="AI41" s="1132"/>
      <c r="AJ41" s="1132"/>
      <c r="AK41" s="1132"/>
      <c r="AL41" s="1132"/>
      <c r="AM41" s="1132"/>
      <c r="AN41" s="1132"/>
      <c r="AO41" s="1132"/>
      <c r="AP41" s="1132"/>
      <c r="AQ41" s="1132"/>
      <c r="AR41" s="1132"/>
      <c r="AS41" s="1132"/>
      <c r="AT41" s="1132"/>
      <c r="AU41" s="1132"/>
      <c r="AV41" s="1132"/>
      <c r="AW41" s="1132"/>
      <c r="AX41" s="1132"/>
      <c r="AY41" s="1132"/>
      <c r="AZ41" s="1132"/>
      <c r="BA41" s="1132"/>
      <c r="BB41" s="1132"/>
      <c r="BC41" s="1132"/>
      <c r="BD41" s="1132"/>
      <c r="BE41" s="1132"/>
      <c r="BF41" s="1132"/>
      <c r="BG41" s="1133"/>
    </row>
    <row r="42" spans="4:73" ht="16.5" thickBot="1" x14ac:dyDescent="0.3">
      <c r="D42" s="26"/>
      <c r="J42" s="599"/>
      <c r="K42" s="599"/>
      <c r="L42" s="599"/>
      <c r="M42" s="599"/>
      <c r="N42" s="1134" t="s">
        <v>829</v>
      </c>
      <c r="O42" s="1134"/>
      <c r="P42" s="1134"/>
      <c r="Q42" s="1134"/>
      <c r="R42" s="1134"/>
      <c r="S42" s="1134"/>
      <c r="T42" s="1134"/>
      <c r="U42" s="1134"/>
      <c r="V42" s="1134"/>
      <c r="W42" s="1134"/>
      <c r="X42" s="1134"/>
      <c r="Y42" s="1134"/>
      <c r="Z42" s="1134"/>
      <c r="AA42" s="1134"/>
      <c r="AB42" s="1134"/>
      <c r="AC42" s="1134"/>
      <c r="AD42" s="1134"/>
      <c r="AE42" s="1134"/>
      <c r="AF42" s="1134"/>
      <c r="AG42" s="1128"/>
      <c r="AH42" s="1129"/>
      <c r="AI42" s="1129"/>
      <c r="AJ42" s="1129"/>
      <c r="AK42" s="1129"/>
      <c r="AL42" s="1130"/>
      <c r="AM42" s="599"/>
      <c r="AN42" s="1135" t="s">
        <v>830</v>
      </c>
      <c r="AO42" s="1135"/>
      <c r="AP42" s="1135"/>
      <c r="AQ42" s="1135"/>
      <c r="AR42" s="1135"/>
      <c r="AS42" s="1136"/>
      <c r="AT42" s="1137">
        <f>AG42/52/168</f>
        <v>0</v>
      </c>
      <c r="AU42" s="1138"/>
      <c r="AV42" s="1138"/>
      <c r="AW42" s="1138"/>
      <c r="AX42" s="1138"/>
      <c r="AY42" s="1138"/>
      <c r="AZ42" s="1139"/>
      <c r="BG42" s="27"/>
    </row>
    <row r="43" spans="4:73" ht="15.75" thickBot="1" x14ac:dyDescent="0.3">
      <c r="D43" s="28"/>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30"/>
      <c r="BK43" s="7"/>
    </row>
    <row r="44" spans="4:73" x14ac:dyDescent="0.25">
      <c r="AG44" s="944"/>
      <c r="AH44" s="944"/>
      <c r="AI44" s="944"/>
      <c r="AJ44" s="944"/>
      <c r="AK44" s="944"/>
      <c r="AL44" s="944"/>
      <c r="AR44" s="1127"/>
      <c r="AS44" s="1127"/>
      <c r="AT44" s="1127"/>
      <c r="AU44" s="1127"/>
      <c r="AV44" s="1127"/>
      <c r="AW44" s="1127"/>
    </row>
  </sheetData>
  <sheetProtection algorithmName="SHA-512" hashValue="gUXh70DvNd+l/hx8wmaBx+ICOAsgyyzpXyKsv5vBsbkPU2VE4htaOktc/EeWVesdCvoM8Hy/ScsJBi4cLZe/Kg==" saltValue="MOwSYxhVGMk1EWfODJwNpA==" spinCount="100000" sheet="1" objects="1" scenarios="1"/>
  <mergeCells count="143">
    <mergeCell ref="D33:AD39"/>
    <mergeCell ref="D40:AD40"/>
    <mergeCell ref="AG44:AL44"/>
    <mergeCell ref="AR44:AW44"/>
    <mergeCell ref="AG42:AL42"/>
    <mergeCell ref="D41:BG41"/>
    <mergeCell ref="N42:AF42"/>
    <mergeCell ref="AN42:AS42"/>
    <mergeCell ref="AT42:AZ42"/>
    <mergeCell ref="BK11:BW11"/>
    <mergeCell ref="AQ5:AU5"/>
    <mergeCell ref="X5:AB5"/>
    <mergeCell ref="X6:AB6"/>
    <mergeCell ref="N5:W5"/>
    <mergeCell ref="N6:W6"/>
    <mergeCell ref="D16:N17"/>
    <mergeCell ref="D18:N18"/>
    <mergeCell ref="BA16:BG17"/>
    <mergeCell ref="AS16:AY17"/>
    <mergeCell ref="AS18:AY18"/>
    <mergeCell ref="AH16:AQ17"/>
    <mergeCell ref="BA18:BG18"/>
    <mergeCell ref="D12:BG12"/>
    <mergeCell ref="D13:BG13"/>
    <mergeCell ref="O18:Y18"/>
    <mergeCell ref="D14:BG15"/>
    <mergeCell ref="D2:BG2"/>
    <mergeCell ref="D3:BG3"/>
    <mergeCell ref="AG5:AP5"/>
    <mergeCell ref="AG6:AP6"/>
    <mergeCell ref="AG7:AP7"/>
    <mergeCell ref="AG8:AP8"/>
    <mergeCell ref="AG9:AP9"/>
    <mergeCell ref="AG10:AP10"/>
    <mergeCell ref="N9:W9"/>
    <mergeCell ref="AQ6:AU6"/>
    <mergeCell ref="AQ7:AU7"/>
    <mergeCell ref="AQ8:AU8"/>
    <mergeCell ref="AQ9:AU9"/>
    <mergeCell ref="AQ10:AU10"/>
    <mergeCell ref="N8:W8"/>
    <mergeCell ref="X7:AB7"/>
    <mergeCell ref="N7:W7"/>
    <mergeCell ref="X10:AB10"/>
    <mergeCell ref="N10:W10"/>
    <mergeCell ref="X8:AB8"/>
    <mergeCell ref="X9:AB9"/>
    <mergeCell ref="BA10:BC10"/>
    <mergeCell ref="AW10:AZ10"/>
    <mergeCell ref="D22:N22"/>
    <mergeCell ref="O22:Y22"/>
    <mergeCell ref="Z22:AF22"/>
    <mergeCell ref="AH22:AQ22"/>
    <mergeCell ref="AS22:AY22"/>
    <mergeCell ref="BA22:BG22"/>
    <mergeCell ref="Z18:AF18"/>
    <mergeCell ref="AH18:AQ18"/>
    <mergeCell ref="Z16:AF17"/>
    <mergeCell ref="O16:Y17"/>
    <mergeCell ref="D20:N20"/>
    <mergeCell ref="O20:Y20"/>
    <mergeCell ref="Z20:AF20"/>
    <mergeCell ref="AH20:AQ20"/>
    <mergeCell ref="D19:N19"/>
    <mergeCell ref="O19:Y19"/>
    <mergeCell ref="D21:N21"/>
    <mergeCell ref="O21:Y21"/>
    <mergeCell ref="Z21:AF21"/>
    <mergeCell ref="AH21:AQ21"/>
    <mergeCell ref="AS21:AY21"/>
    <mergeCell ref="BA21:BG21"/>
    <mergeCell ref="Z19:AF19"/>
    <mergeCell ref="AH19:AQ19"/>
    <mergeCell ref="D23:N23"/>
    <mergeCell ref="O23:Y23"/>
    <mergeCell ref="Z23:AF23"/>
    <mergeCell ref="AH23:AQ23"/>
    <mergeCell ref="AS23:AY23"/>
    <mergeCell ref="BA23:BG23"/>
    <mergeCell ref="D24:N24"/>
    <mergeCell ref="O24:Y24"/>
    <mergeCell ref="Z24:AF24"/>
    <mergeCell ref="AH24:AQ24"/>
    <mergeCell ref="AS24:AY24"/>
    <mergeCell ref="BA24:BG24"/>
    <mergeCell ref="O26:Y26"/>
    <mergeCell ref="Z26:AF26"/>
    <mergeCell ref="AH26:AQ26"/>
    <mergeCell ref="AS26:AY26"/>
    <mergeCell ref="BA26:BG26"/>
    <mergeCell ref="D25:N25"/>
    <mergeCell ref="O25:Y25"/>
    <mergeCell ref="Z25:AF25"/>
    <mergeCell ref="AH25:AQ25"/>
    <mergeCell ref="AS25:AY25"/>
    <mergeCell ref="AH29:AQ29"/>
    <mergeCell ref="AS29:AY29"/>
    <mergeCell ref="BA29:BG29"/>
    <mergeCell ref="BA25:BG25"/>
    <mergeCell ref="BA30:BG30"/>
    <mergeCell ref="AZ16:AZ17"/>
    <mergeCell ref="AR16:AR17"/>
    <mergeCell ref="AG16:AG17"/>
    <mergeCell ref="AS27:AY27"/>
    <mergeCell ref="BA27:BG27"/>
    <mergeCell ref="AS20:AY20"/>
    <mergeCell ref="BA20:BG20"/>
    <mergeCell ref="AS19:AY19"/>
    <mergeCell ref="BA19:BG19"/>
    <mergeCell ref="AG30:AY30"/>
    <mergeCell ref="AE32:AY32"/>
    <mergeCell ref="AE33:AY33"/>
    <mergeCell ref="D32:AD32"/>
    <mergeCell ref="AE34:AY34"/>
    <mergeCell ref="AE39:AZ39"/>
    <mergeCell ref="D26:N26"/>
    <mergeCell ref="D31:BG31"/>
    <mergeCell ref="BA32:BG32"/>
    <mergeCell ref="BA33:BG33"/>
    <mergeCell ref="BA34:BG34"/>
    <mergeCell ref="BA35:BG35"/>
    <mergeCell ref="D27:N27"/>
    <mergeCell ref="O27:Y27"/>
    <mergeCell ref="Z27:AF27"/>
    <mergeCell ref="AH27:AQ27"/>
    <mergeCell ref="D28:N28"/>
    <mergeCell ref="O28:Y28"/>
    <mergeCell ref="Z28:AF28"/>
    <mergeCell ref="AH28:AQ28"/>
    <mergeCell ref="AS28:AY28"/>
    <mergeCell ref="BA28:BG28"/>
    <mergeCell ref="D29:N29"/>
    <mergeCell ref="O29:Y29"/>
    <mergeCell ref="Z29:AF29"/>
    <mergeCell ref="BQ34:BU34"/>
    <mergeCell ref="BA39:BG39"/>
    <mergeCell ref="BA38:BG38"/>
    <mergeCell ref="AE37:AZ37"/>
    <mergeCell ref="AE38:AZ38"/>
    <mergeCell ref="BA36:BG36"/>
    <mergeCell ref="AE36:AY36"/>
    <mergeCell ref="BA37:BG37"/>
    <mergeCell ref="AE35:AY35"/>
  </mergeCells>
  <phoneticPr fontId="96" type="noConversion"/>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theme="1"/>
    <pageSetUpPr fitToPage="1"/>
  </sheetPr>
  <dimension ref="C1:AU29"/>
  <sheetViews>
    <sheetView showGridLines="0" showRowColHeaders="0" zoomScaleNormal="100" workbookViewId="0"/>
  </sheetViews>
  <sheetFormatPr defaultRowHeight="15" x14ac:dyDescent="0.25"/>
  <cols>
    <col min="1" max="2" width="3.42578125" customWidth="1"/>
    <col min="3" max="3" width="6.7109375" style="53" customWidth="1"/>
    <col min="4" max="4" width="10.7109375" style="53" customWidth="1"/>
    <col min="5" max="5" width="8.5703125" style="53" customWidth="1"/>
    <col min="6" max="6" width="14.28515625" style="53" customWidth="1"/>
    <col min="7" max="20" width="8.5703125" customWidth="1"/>
    <col min="21" max="42" width="1.7109375" customWidth="1"/>
    <col min="45" max="45" width="21.5703125" hidden="1" customWidth="1"/>
  </cols>
  <sheetData>
    <row r="1" spans="3:46" ht="15.75" thickBot="1" x14ac:dyDescent="0.3"/>
    <row r="2" spans="3:46" ht="15" customHeight="1" x14ac:dyDescent="0.25">
      <c r="C2" s="1169" t="s">
        <v>104</v>
      </c>
      <c r="D2" s="1172" t="s">
        <v>105</v>
      </c>
      <c r="E2" s="1148" t="s">
        <v>106</v>
      </c>
      <c r="F2" s="1151" t="s">
        <v>861</v>
      </c>
      <c r="G2" s="1154" t="s">
        <v>878</v>
      </c>
      <c r="H2" s="1155"/>
      <c r="I2" s="1155"/>
      <c r="J2" s="1155"/>
      <c r="K2" s="1155"/>
      <c r="L2" s="1155"/>
      <c r="M2" s="1155"/>
      <c r="N2" s="1155"/>
      <c r="O2" s="1155"/>
      <c r="P2" s="1155"/>
      <c r="Q2" s="1155"/>
      <c r="R2" s="1155"/>
      <c r="S2" s="1155"/>
      <c r="T2" s="1156"/>
      <c r="U2" s="314"/>
      <c r="V2" s="181"/>
      <c r="W2" s="181"/>
      <c r="X2" s="181"/>
      <c r="Y2" s="181"/>
      <c r="Z2" s="181"/>
      <c r="AA2" s="181"/>
      <c r="AB2" s="181"/>
      <c r="AC2" s="181"/>
      <c r="AD2" s="181"/>
      <c r="AE2" s="181"/>
      <c r="AF2" s="181"/>
      <c r="AG2" s="181"/>
      <c r="AH2" s="181"/>
      <c r="AI2" s="181"/>
      <c r="AJ2" s="181"/>
      <c r="AK2" s="181"/>
      <c r="AL2" s="181"/>
      <c r="AM2" s="181"/>
      <c r="AN2" s="182"/>
    </row>
    <row r="3" spans="3:46" x14ac:dyDescent="0.25">
      <c r="C3" s="1170"/>
      <c r="D3" s="1173"/>
      <c r="E3" s="1149"/>
      <c r="F3" s="1152"/>
      <c r="G3" s="1157"/>
      <c r="H3" s="1158"/>
      <c r="I3" s="1158"/>
      <c r="J3" s="1158"/>
      <c r="K3" s="1158"/>
      <c r="L3" s="1158"/>
      <c r="M3" s="1158"/>
      <c r="N3" s="1158"/>
      <c r="O3" s="1158"/>
      <c r="P3" s="1158"/>
      <c r="Q3" s="1158"/>
      <c r="R3" s="1158"/>
      <c r="S3" s="1158"/>
      <c r="T3" s="1159"/>
      <c r="U3" s="26"/>
      <c r="AN3" s="27"/>
    </row>
    <row r="4" spans="3:46" ht="60.75" customHeight="1" thickBot="1" x14ac:dyDescent="0.3">
      <c r="C4" s="1170"/>
      <c r="D4" s="1173"/>
      <c r="E4" s="1149"/>
      <c r="F4" s="1152"/>
      <c r="G4" s="1160"/>
      <c r="H4" s="1161"/>
      <c r="I4" s="1161"/>
      <c r="J4" s="1161"/>
      <c r="K4" s="1161"/>
      <c r="L4" s="1161"/>
      <c r="M4" s="1161"/>
      <c r="N4" s="1161"/>
      <c r="O4" s="1161"/>
      <c r="P4" s="1161"/>
      <c r="Q4" s="1161"/>
      <c r="R4" s="1161"/>
      <c r="S4" s="1161"/>
      <c r="T4" s="1162"/>
      <c r="U4" s="26"/>
      <c r="AN4" s="27"/>
    </row>
    <row r="5" spans="3:46" ht="16.5" thickBot="1" x14ac:dyDescent="0.3">
      <c r="C5" s="1171"/>
      <c r="D5" s="1174"/>
      <c r="E5" s="1150"/>
      <c r="F5" s="1153"/>
      <c r="G5" s="47" t="s">
        <v>109</v>
      </c>
      <c r="H5" s="46" t="s">
        <v>109</v>
      </c>
      <c r="I5" s="48" t="s">
        <v>109</v>
      </c>
      <c r="J5" s="46" t="s">
        <v>109</v>
      </c>
      <c r="K5" s="48" t="s">
        <v>109</v>
      </c>
      <c r="L5" s="46" t="s">
        <v>109</v>
      </c>
      <c r="M5" s="48" t="s">
        <v>109</v>
      </c>
      <c r="N5" s="46" t="s">
        <v>109</v>
      </c>
      <c r="O5" s="48" t="s">
        <v>109</v>
      </c>
      <c r="P5" s="46" t="s">
        <v>109</v>
      </c>
      <c r="Q5" s="48" t="s">
        <v>109</v>
      </c>
      <c r="R5" s="46" t="s">
        <v>109</v>
      </c>
      <c r="S5" s="48" t="s">
        <v>109</v>
      </c>
      <c r="T5" s="46" t="s">
        <v>109</v>
      </c>
      <c r="U5" s="28"/>
      <c r="V5" s="29"/>
      <c r="W5" s="29"/>
      <c r="X5" s="29"/>
      <c r="Y5" s="29"/>
      <c r="Z5" s="29"/>
      <c r="AA5" s="29"/>
      <c r="AB5" s="29"/>
      <c r="AC5" s="29"/>
      <c r="AD5" s="29"/>
      <c r="AE5" s="29"/>
      <c r="AF5" s="29"/>
      <c r="AG5" s="29"/>
      <c r="AH5" s="29"/>
      <c r="AI5" s="29"/>
      <c r="AJ5" s="29"/>
      <c r="AK5" s="29"/>
      <c r="AL5" s="29"/>
      <c r="AM5" s="29"/>
      <c r="AN5" s="30"/>
      <c r="AT5" s="413" t="s">
        <v>253</v>
      </c>
    </row>
    <row r="6" spans="3:46" ht="15.75" thickBot="1" x14ac:dyDescent="0.3">
      <c r="C6" s="1163" t="s">
        <v>113</v>
      </c>
      <c r="D6" s="1164"/>
      <c r="E6" s="1164"/>
      <c r="F6" s="1165"/>
      <c r="G6" s="67"/>
      <c r="H6" s="68"/>
      <c r="I6" s="68"/>
      <c r="J6" s="68"/>
      <c r="K6" s="68"/>
      <c r="L6" s="68"/>
      <c r="M6" s="68"/>
      <c r="N6" s="68"/>
      <c r="O6" s="68"/>
      <c r="P6" s="68"/>
      <c r="Q6" s="68"/>
      <c r="R6" s="68"/>
      <c r="S6" s="68"/>
      <c r="T6" s="68"/>
      <c r="U6" s="1145" t="s">
        <v>669</v>
      </c>
      <c r="V6" s="1146"/>
      <c r="W6" s="1146"/>
      <c r="X6" s="1146"/>
      <c r="Y6" s="1146"/>
      <c r="Z6" s="1146"/>
      <c r="AA6" s="1146"/>
      <c r="AB6" s="1147"/>
      <c r="AC6" s="1145" t="s">
        <v>670</v>
      </c>
      <c r="AD6" s="1146"/>
      <c r="AE6" s="1146"/>
      <c r="AF6" s="1146"/>
      <c r="AG6" s="1146"/>
      <c r="AH6" s="1146"/>
      <c r="AI6" s="1146"/>
      <c r="AJ6" s="1146"/>
      <c r="AK6" s="1146"/>
      <c r="AL6" s="1146"/>
      <c r="AM6" s="1146"/>
      <c r="AN6" s="1147"/>
      <c r="AO6" s="311"/>
    </row>
    <row r="7" spans="3:46" x14ac:dyDescent="0.25">
      <c r="C7" s="43">
        <v>1</v>
      </c>
      <c r="D7" s="56"/>
      <c r="E7" s="57"/>
      <c r="F7" s="58"/>
      <c r="G7" s="59"/>
      <c r="H7" s="59"/>
      <c r="I7" s="59"/>
      <c r="J7" s="59"/>
      <c r="K7" s="59"/>
      <c r="L7" s="59"/>
      <c r="M7" s="59"/>
      <c r="N7" s="59"/>
      <c r="O7" s="59"/>
      <c r="P7" s="59"/>
      <c r="Q7" s="59"/>
      <c r="R7" s="59"/>
      <c r="S7" s="59"/>
      <c r="T7" s="312"/>
      <c r="U7" s="1143"/>
      <c r="V7" s="1144"/>
      <c r="W7" s="1144"/>
      <c r="X7" s="1144"/>
      <c r="Y7" s="1144"/>
      <c r="Z7" s="1144"/>
      <c r="AA7" s="1144"/>
      <c r="AB7" s="1144"/>
      <c r="AC7" s="1140"/>
      <c r="AD7" s="1141"/>
      <c r="AE7" s="1141"/>
      <c r="AF7" s="1141"/>
      <c r="AG7" s="1141"/>
      <c r="AH7" s="1141"/>
      <c r="AI7" s="1141"/>
      <c r="AJ7" s="1141"/>
      <c r="AK7" s="1141"/>
      <c r="AL7" s="1141"/>
      <c r="AM7" s="1141"/>
      <c r="AN7" s="1142"/>
      <c r="AS7" t="s">
        <v>671</v>
      </c>
    </row>
    <row r="8" spans="3:46" x14ac:dyDescent="0.25">
      <c r="C8" s="44">
        <v>2</v>
      </c>
      <c r="D8" s="56"/>
      <c r="E8" s="57"/>
      <c r="F8" s="61"/>
      <c r="G8" s="59"/>
      <c r="H8" s="59"/>
      <c r="I8" s="36"/>
      <c r="J8" s="36"/>
      <c r="K8" s="36"/>
      <c r="L8" s="36"/>
      <c r="M8" s="36"/>
      <c r="N8" s="36"/>
      <c r="O8" s="36"/>
      <c r="P8" s="36"/>
      <c r="Q8" s="36"/>
      <c r="R8" s="36"/>
      <c r="S8" s="36"/>
      <c r="T8" s="39"/>
      <c r="U8" s="1143"/>
      <c r="V8" s="1144"/>
      <c r="W8" s="1144"/>
      <c r="X8" s="1144"/>
      <c r="Y8" s="1144"/>
      <c r="Z8" s="1144"/>
      <c r="AA8" s="1144"/>
      <c r="AB8" s="1144"/>
      <c r="AC8" s="1140"/>
      <c r="AD8" s="1141"/>
      <c r="AE8" s="1141"/>
      <c r="AF8" s="1141"/>
      <c r="AG8" s="1141"/>
      <c r="AH8" s="1141"/>
      <c r="AI8" s="1141"/>
      <c r="AJ8" s="1141"/>
      <c r="AK8" s="1141"/>
      <c r="AL8" s="1141"/>
      <c r="AM8" s="1141"/>
      <c r="AN8" s="1142"/>
      <c r="AS8" t="s">
        <v>672</v>
      </c>
    </row>
    <row r="9" spans="3:46" x14ac:dyDescent="0.25">
      <c r="C9" s="44">
        <v>3</v>
      </c>
      <c r="D9" s="56"/>
      <c r="E9" s="57"/>
      <c r="F9" s="61"/>
      <c r="G9" s="59"/>
      <c r="H9" s="59"/>
      <c r="I9" s="36"/>
      <c r="J9" s="36"/>
      <c r="K9" s="36"/>
      <c r="L9" s="36"/>
      <c r="M9" s="36"/>
      <c r="N9" s="36"/>
      <c r="O9" s="36"/>
      <c r="P9" s="36"/>
      <c r="Q9" s="36"/>
      <c r="R9" s="36"/>
      <c r="S9" s="36"/>
      <c r="T9" s="39"/>
      <c r="U9" s="1143"/>
      <c r="V9" s="1144"/>
      <c r="W9" s="1144"/>
      <c r="X9" s="1144"/>
      <c r="Y9" s="1144"/>
      <c r="Z9" s="1144"/>
      <c r="AA9" s="1144"/>
      <c r="AB9" s="1144"/>
      <c r="AC9" s="1140"/>
      <c r="AD9" s="1141"/>
      <c r="AE9" s="1141"/>
      <c r="AF9" s="1141"/>
      <c r="AG9" s="1141"/>
      <c r="AH9" s="1141"/>
      <c r="AI9" s="1141"/>
      <c r="AJ9" s="1141"/>
      <c r="AK9" s="1141"/>
      <c r="AL9" s="1141"/>
      <c r="AM9" s="1141"/>
      <c r="AN9" s="1142"/>
      <c r="AS9" t="s">
        <v>673</v>
      </c>
    </row>
    <row r="10" spans="3:46" x14ac:dyDescent="0.25">
      <c r="C10" s="44">
        <v>4</v>
      </c>
      <c r="D10" s="56"/>
      <c r="E10" s="57"/>
      <c r="F10" s="61"/>
      <c r="G10" s="59"/>
      <c r="H10" s="59"/>
      <c r="I10" s="36"/>
      <c r="J10" s="36"/>
      <c r="K10" s="36"/>
      <c r="L10" s="36"/>
      <c r="M10" s="36"/>
      <c r="N10" s="36"/>
      <c r="O10" s="36"/>
      <c r="P10" s="36"/>
      <c r="Q10" s="36"/>
      <c r="R10" s="36"/>
      <c r="S10" s="36"/>
      <c r="T10" s="39"/>
      <c r="U10" s="1143"/>
      <c r="V10" s="1144"/>
      <c r="W10" s="1144"/>
      <c r="X10" s="1144"/>
      <c r="Y10" s="1144"/>
      <c r="Z10" s="1144"/>
      <c r="AA10" s="1144"/>
      <c r="AB10" s="1144"/>
      <c r="AC10" s="1140"/>
      <c r="AD10" s="1141"/>
      <c r="AE10" s="1141"/>
      <c r="AF10" s="1141"/>
      <c r="AG10" s="1141"/>
      <c r="AH10" s="1141"/>
      <c r="AI10" s="1141"/>
      <c r="AJ10" s="1141"/>
      <c r="AK10" s="1141"/>
      <c r="AL10" s="1141"/>
      <c r="AM10" s="1141"/>
      <c r="AN10" s="1142"/>
      <c r="AS10" t="s">
        <v>62</v>
      </c>
    </row>
    <row r="11" spans="3:46" x14ac:dyDescent="0.25">
      <c r="C11" s="44">
        <v>5</v>
      </c>
      <c r="D11" s="56"/>
      <c r="E11" s="57"/>
      <c r="F11" s="61"/>
      <c r="G11" s="59"/>
      <c r="H11" s="59"/>
      <c r="I11" s="36"/>
      <c r="J11" s="36"/>
      <c r="K11" s="36"/>
      <c r="L11" s="36"/>
      <c r="M11" s="36"/>
      <c r="N11" s="36"/>
      <c r="O11" s="36"/>
      <c r="P11" s="36"/>
      <c r="Q11" s="36"/>
      <c r="R11" s="36"/>
      <c r="S11" s="36"/>
      <c r="T11" s="39"/>
      <c r="U11" s="1143"/>
      <c r="V11" s="1144"/>
      <c r="W11" s="1144"/>
      <c r="X11" s="1144"/>
      <c r="Y11" s="1144"/>
      <c r="Z11" s="1144"/>
      <c r="AA11" s="1144"/>
      <c r="AB11" s="1144"/>
      <c r="AC11" s="1140"/>
      <c r="AD11" s="1141"/>
      <c r="AE11" s="1141"/>
      <c r="AF11" s="1141"/>
      <c r="AG11" s="1141"/>
      <c r="AH11" s="1141"/>
      <c r="AI11" s="1141"/>
      <c r="AJ11" s="1141"/>
      <c r="AK11" s="1141"/>
      <c r="AL11" s="1141"/>
      <c r="AM11" s="1141"/>
      <c r="AN11" s="1142"/>
    </row>
    <row r="12" spans="3:46" x14ac:dyDescent="0.25">
      <c r="C12" s="44">
        <v>6</v>
      </c>
      <c r="D12" s="56"/>
      <c r="E12" s="57"/>
      <c r="F12" s="61"/>
      <c r="G12" s="59"/>
      <c r="H12" s="59"/>
      <c r="I12" s="36"/>
      <c r="J12" s="36"/>
      <c r="K12" s="36"/>
      <c r="L12" s="36"/>
      <c r="M12" s="36"/>
      <c r="N12" s="36"/>
      <c r="O12" s="36"/>
      <c r="P12" s="36"/>
      <c r="Q12" s="36"/>
      <c r="R12" s="36"/>
      <c r="S12" s="36"/>
      <c r="T12" s="39"/>
      <c r="U12" s="1143"/>
      <c r="V12" s="1144"/>
      <c r="W12" s="1144"/>
      <c r="X12" s="1144"/>
      <c r="Y12" s="1144"/>
      <c r="Z12" s="1144"/>
      <c r="AA12" s="1144"/>
      <c r="AB12" s="1144"/>
      <c r="AC12" s="1140"/>
      <c r="AD12" s="1141"/>
      <c r="AE12" s="1141"/>
      <c r="AF12" s="1141"/>
      <c r="AG12" s="1141"/>
      <c r="AH12" s="1141"/>
      <c r="AI12" s="1141"/>
      <c r="AJ12" s="1141"/>
      <c r="AK12" s="1141"/>
      <c r="AL12" s="1141"/>
      <c r="AM12" s="1141"/>
      <c r="AN12" s="1142"/>
      <c r="AS12" t="s">
        <v>879</v>
      </c>
    </row>
    <row r="13" spans="3:46" x14ac:dyDescent="0.25">
      <c r="C13" s="44">
        <v>7</v>
      </c>
      <c r="D13" s="56"/>
      <c r="E13" s="57"/>
      <c r="F13" s="61"/>
      <c r="G13" s="59"/>
      <c r="H13" s="36"/>
      <c r="I13" s="36"/>
      <c r="J13" s="36"/>
      <c r="K13" s="36"/>
      <c r="L13" s="36"/>
      <c r="M13" s="36"/>
      <c r="N13" s="36"/>
      <c r="O13" s="36"/>
      <c r="P13" s="36"/>
      <c r="Q13" s="36"/>
      <c r="R13" s="36"/>
      <c r="S13" s="36"/>
      <c r="T13" s="39"/>
      <c r="U13" s="1143"/>
      <c r="V13" s="1144"/>
      <c r="W13" s="1144"/>
      <c r="X13" s="1144"/>
      <c r="Y13" s="1144"/>
      <c r="Z13" s="1144"/>
      <c r="AA13" s="1144"/>
      <c r="AB13" s="1144"/>
      <c r="AC13" s="1140"/>
      <c r="AD13" s="1141"/>
      <c r="AE13" s="1141"/>
      <c r="AF13" s="1141"/>
      <c r="AG13" s="1141"/>
      <c r="AH13" s="1141"/>
      <c r="AI13" s="1141"/>
      <c r="AJ13" s="1141"/>
      <c r="AK13" s="1141"/>
      <c r="AL13" s="1141"/>
      <c r="AM13" s="1141"/>
      <c r="AN13" s="1142"/>
      <c r="AS13" t="s">
        <v>676</v>
      </c>
    </row>
    <row r="14" spans="3:46" x14ac:dyDescent="0.25">
      <c r="C14" s="44">
        <v>8</v>
      </c>
      <c r="D14" s="56"/>
      <c r="E14" s="57"/>
      <c r="F14" s="61"/>
      <c r="G14" s="59"/>
      <c r="H14" s="36"/>
      <c r="I14" s="36"/>
      <c r="J14" s="36"/>
      <c r="K14" s="36"/>
      <c r="L14" s="36"/>
      <c r="M14" s="36"/>
      <c r="N14" s="36"/>
      <c r="O14" s="36"/>
      <c r="P14" s="36"/>
      <c r="Q14" s="36"/>
      <c r="R14" s="36"/>
      <c r="S14" s="36"/>
      <c r="T14" s="39"/>
      <c r="U14" s="1143"/>
      <c r="V14" s="1144"/>
      <c r="W14" s="1144"/>
      <c r="X14" s="1144"/>
      <c r="Y14" s="1144"/>
      <c r="Z14" s="1144"/>
      <c r="AA14" s="1144"/>
      <c r="AB14" s="1144"/>
      <c r="AC14" s="1140"/>
      <c r="AD14" s="1141"/>
      <c r="AE14" s="1141"/>
      <c r="AF14" s="1141"/>
      <c r="AG14" s="1141"/>
      <c r="AH14" s="1141"/>
      <c r="AI14" s="1141"/>
      <c r="AJ14" s="1141"/>
      <c r="AK14" s="1141"/>
      <c r="AL14" s="1141"/>
      <c r="AM14" s="1141"/>
      <c r="AN14" s="1142"/>
      <c r="AS14" t="s">
        <v>675</v>
      </c>
    </row>
    <row r="15" spans="3:46" x14ac:dyDescent="0.25">
      <c r="C15" s="44">
        <v>9</v>
      </c>
      <c r="D15" s="56"/>
      <c r="E15" s="57"/>
      <c r="F15" s="61"/>
      <c r="G15" s="59"/>
      <c r="H15" s="36"/>
      <c r="I15" s="36"/>
      <c r="J15" s="36"/>
      <c r="K15" s="36"/>
      <c r="L15" s="36"/>
      <c r="M15" s="36"/>
      <c r="N15" s="36"/>
      <c r="O15" s="36"/>
      <c r="P15" s="36"/>
      <c r="Q15" s="36"/>
      <c r="R15" s="36"/>
      <c r="S15" s="36"/>
      <c r="T15" s="39"/>
      <c r="U15" s="1143"/>
      <c r="V15" s="1144"/>
      <c r="W15" s="1144"/>
      <c r="X15" s="1144"/>
      <c r="Y15" s="1144"/>
      <c r="Z15" s="1144"/>
      <c r="AA15" s="1144"/>
      <c r="AB15" s="1144"/>
      <c r="AC15" s="1140"/>
      <c r="AD15" s="1141"/>
      <c r="AE15" s="1141"/>
      <c r="AF15" s="1141"/>
      <c r="AG15" s="1141"/>
      <c r="AH15" s="1141"/>
      <c r="AI15" s="1141"/>
      <c r="AJ15" s="1141"/>
      <c r="AK15" s="1141"/>
      <c r="AL15" s="1141"/>
      <c r="AM15" s="1141"/>
      <c r="AN15" s="1142"/>
      <c r="AS15" t="s">
        <v>674</v>
      </c>
    </row>
    <row r="16" spans="3:46" x14ac:dyDescent="0.25">
      <c r="C16" s="44">
        <v>10</v>
      </c>
      <c r="D16" s="56"/>
      <c r="E16" s="57"/>
      <c r="F16" s="61"/>
      <c r="G16" s="59"/>
      <c r="H16" s="36"/>
      <c r="I16" s="36"/>
      <c r="J16" s="36"/>
      <c r="K16" s="36"/>
      <c r="L16" s="36"/>
      <c r="M16" s="36"/>
      <c r="N16" s="36"/>
      <c r="O16" s="36"/>
      <c r="P16" s="36"/>
      <c r="Q16" s="36"/>
      <c r="R16" s="36"/>
      <c r="S16" s="36"/>
      <c r="T16" s="39"/>
      <c r="U16" s="1143"/>
      <c r="V16" s="1144"/>
      <c r="W16" s="1144"/>
      <c r="X16" s="1144"/>
      <c r="Y16" s="1144"/>
      <c r="Z16" s="1144"/>
      <c r="AA16" s="1144"/>
      <c r="AB16" s="1144"/>
      <c r="AC16" s="1140"/>
      <c r="AD16" s="1141"/>
      <c r="AE16" s="1141"/>
      <c r="AF16" s="1141"/>
      <c r="AG16" s="1141"/>
      <c r="AH16" s="1141"/>
      <c r="AI16" s="1141"/>
      <c r="AJ16" s="1141"/>
      <c r="AK16" s="1141"/>
      <c r="AL16" s="1141"/>
      <c r="AM16" s="1141"/>
      <c r="AN16" s="1142"/>
      <c r="AS16" t="s">
        <v>62</v>
      </c>
    </row>
    <row r="17" spans="3:47" x14ac:dyDescent="0.25">
      <c r="C17" s="44">
        <v>11</v>
      </c>
      <c r="D17" s="56"/>
      <c r="E17" s="57"/>
      <c r="F17" s="61"/>
      <c r="G17" s="59"/>
      <c r="H17" s="36"/>
      <c r="I17" s="36"/>
      <c r="J17" s="36"/>
      <c r="K17" s="36"/>
      <c r="L17" s="36"/>
      <c r="M17" s="36"/>
      <c r="N17" s="36"/>
      <c r="O17" s="36"/>
      <c r="P17" s="36"/>
      <c r="Q17" s="36"/>
      <c r="R17" s="36"/>
      <c r="S17" s="36"/>
      <c r="T17" s="39"/>
      <c r="U17" s="1143"/>
      <c r="V17" s="1144"/>
      <c r="W17" s="1144"/>
      <c r="X17" s="1144"/>
      <c r="Y17" s="1144"/>
      <c r="Z17" s="1144"/>
      <c r="AA17" s="1144"/>
      <c r="AB17" s="1144"/>
      <c r="AC17" s="1140"/>
      <c r="AD17" s="1141"/>
      <c r="AE17" s="1141"/>
      <c r="AF17" s="1141"/>
      <c r="AG17" s="1141"/>
      <c r="AH17" s="1141"/>
      <c r="AI17" s="1141"/>
      <c r="AJ17" s="1141"/>
      <c r="AK17" s="1141"/>
      <c r="AL17" s="1141"/>
      <c r="AM17" s="1141"/>
      <c r="AN17" s="1142"/>
    </row>
    <row r="18" spans="3:47" x14ac:dyDescent="0.25">
      <c r="C18" s="44">
        <v>12</v>
      </c>
      <c r="D18" s="56"/>
      <c r="E18" s="57"/>
      <c r="F18" s="61"/>
      <c r="G18" s="59"/>
      <c r="H18" s="36"/>
      <c r="I18" s="36"/>
      <c r="J18" s="36"/>
      <c r="K18" s="36"/>
      <c r="L18" s="36"/>
      <c r="M18" s="36"/>
      <c r="N18" s="36"/>
      <c r="O18" s="36"/>
      <c r="P18" s="36"/>
      <c r="Q18" s="36"/>
      <c r="R18" s="36"/>
      <c r="S18" s="36"/>
      <c r="T18" s="39"/>
      <c r="U18" s="1143"/>
      <c r="V18" s="1144"/>
      <c r="W18" s="1144"/>
      <c r="X18" s="1144"/>
      <c r="Y18" s="1144"/>
      <c r="Z18" s="1144"/>
      <c r="AA18" s="1144"/>
      <c r="AB18" s="1144"/>
      <c r="AC18" s="1140"/>
      <c r="AD18" s="1141"/>
      <c r="AE18" s="1141"/>
      <c r="AF18" s="1141"/>
      <c r="AG18" s="1141"/>
      <c r="AH18" s="1141"/>
      <c r="AI18" s="1141"/>
      <c r="AJ18" s="1141"/>
      <c r="AK18" s="1141"/>
      <c r="AL18" s="1141"/>
      <c r="AM18" s="1141"/>
      <c r="AN18" s="1142"/>
    </row>
    <row r="19" spans="3:47" x14ac:dyDescent="0.25">
      <c r="C19" s="44">
        <v>13</v>
      </c>
      <c r="D19" s="56"/>
      <c r="E19" s="57"/>
      <c r="F19" s="61"/>
      <c r="G19" s="59"/>
      <c r="H19" s="36"/>
      <c r="I19" s="36"/>
      <c r="J19" s="36"/>
      <c r="K19" s="36"/>
      <c r="L19" s="36"/>
      <c r="M19" s="36"/>
      <c r="N19" s="36"/>
      <c r="O19" s="36"/>
      <c r="P19" s="36"/>
      <c r="Q19" s="36"/>
      <c r="R19" s="36"/>
      <c r="S19" s="36"/>
      <c r="T19" s="39"/>
      <c r="U19" s="1143"/>
      <c r="V19" s="1144"/>
      <c r="W19" s="1144"/>
      <c r="X19" s="1144"/>
      <c r="Y19" s="1144"/>
      <c r="Z19" s="1144"/>
      <c r="AA19" s="1144"/>
      <c r="AB19" s="1144"/>
      <c r="AC19" s="1140"/>
      <c r="AD19" s="1141"/>
      <c r="AE19" s="1141"/>
      <c r="AF19" s="1141"/>
      <c r="AG19" s="1141"/>
      <c r="AH19" s="1141"/>
      <c r="AI19" s="1141"/>
      <c r="AJ19" s="1141"/>
      <c r="AK19" s="1141"/>
      <c r="AL19" s="1141"/>
      <c r="AM19" s="1141"/>
      <c r="AN19" s="1142"/>
    </row>
    <row r="20" spans="3:47" x14ac:dyDescent="0.25">
      <c r="C20" s="44">
        <v>14</v>
      </c>
      <c r="D20" s="56"/>
      <c r="E20" s="57"/>
      <c r="F20" s="61"/>
      <c r="G20" s="59"/>
      <c r="H20" s="36"/>
      <c r="I20" s="36"/>
      <c r="J20" s="36"/>
      <c r="K20" s="36"/>
      <c r="L20" s="36"/>
      <c r="M20" s="36"/>
      <c r="N20" s="36"/>
      <c r="O20" s="36"/>
      <c r="P20" s="36"/>
      <c r="Q20" s="36"/>
      <c r="R20" s="36"/>
      <c r="S20" s="36"/>
      <c r="T20" s="39"/>
      <c r="U20" s="1143"/>
      <c r="V20" s="1144"/>
      <c r="W20" s="1144"/>
      <c r="X20" s="1144"/>
      <c r="Y20" s="1144"/>
      <c r="Z20" s="1144"/>
      <c r="AA20" s="1144"/>
      <c r="AB20" s="1144"/>
      <c r="AC20" s="1140"/>
      <c r="AD20" s="1141"/>
      <c r="AE20" s="1141"/>
      <c r="AF20" s="1141"/>
      <c r="AG20" s="1141"/>
      <c r="AH20" s="1141"/>
      <c r="AI20" s="1141"/>
      <c r="AJ20" s="1141"/>
      <c r="AK20" s="1141"/>
      <c r="AL20" s="1141"/>
      <c r="AM20" s="1141"/>
      <c r="AN20" s="1142"/>
    </row>
    <row r="21" spans="3:47" x14ac:dyDescent="0.25">
      <c r="C21" s="44">
        <v>15</v>
      </c>
      <c r="D21" s="56"/>
      <c r="E21" s="57"/>
      <c r="F21" s="61"/>
      <c r="G21" s="59"/>
      <c r="H21" s="36"/>
      <c r="I21" s="36"/>
      <c r="J21" s="36"/>
      <c r="K21" s="36"/>
      <c r="L21" s="36"/>
      <c r="M21" s="36"/>
      <c r="N21" s="36"/>
      <c r="O21" s="36"/>
      <c r="P21" s="36"/>
      <c r="Q21" s="36"/>
      <c r="R21" s="36"/>
      <c r="S21" s="36"/>
      <c r="T21" s="39"/>
      <c r="U21" s="1143"/>
      <c r="V21" s="1144"/>
      <c r="W21" s="1144"/>
      <c r="X21" s="1144"/>
      <c r="Y21" s="1144"/>
      <c r="Z21" s="1144"/>
      <c r="AA21" s="1144"/>
      <c r="AB21" s="1144"/>
      <c r="AC21" s="1140"/>
      <c r="AD21" s="1141"/>
      <c r="AE21" s="1141"/>
      <c r="AF21" s="1141"/>
      <c r="AG21" s="1141"/>
      <c r="AH21" s="1141"/>
      <c r="AI21" s="1141"/>
      <c r="AJ21" s="1141"/>
      <c r="AK21" s="1141"/>
      <c r="AL21" s="1141"/>
      <c r="AM21" s="1141"/>
      <c r="AN21" s="1142"/>
    </row>
    <row r="22" spans="3:47" x14ac:dyDescent="0.25">
      <c r="C22" s="44">
        <v>16</v>
      </c>
      <c r="D22" s="56"/>
      <c r="E22" s="57"/>
      <c r="F22" s="61"/>
      <c r="G22" s="59"/>
      <c r="H22" s="36"/>
      <c r="I22" s="36"/>
      <c r="J22" s="36"/>
      <c r="K22" s="36"/>
      <c r="L22" s="36"/>
      <c r="M22" s="36"/>
      <c r="N22" s="36"/>
      <c r="O22" s="36"/>
      <c r="P22" s="36"/>
      <c r="Q22" s="36"/>
      <c r="R22" s="36"/>
      <c r="S22" s="36"/>
      <c r="T22" s="39"/>
      <c r="U22" s="1143"/>
      <c r="V22" s="1144"/>
      <c r="W22" s="1144"/>
      <c r="X22" s="1144"/>
      <c r="Y22" s="1144"/>
      <c r="Z22" s="1144"/>
      <c r="AA22" s="1144"/>
      <c r="AB22" s="1144"/>
      <c r="AC22" s="1140"/>
      <c r="AD22" s="1141"/>
      <c r="AE22" s="1141"/>
      <c r="AF22" s="1141"/>
      <c r="AG22" s="1141"/>
      <c r="AH22" s="1141"/>
      <c r="AI22" s="1141"/>
      <c r="AJ22" s="1141"/>
      <c r="AK22" s="1141"/>
      <c r="AL22" s="1141"/>
      <c r="AM22" s="1141"/>
      <c r="AN22" s="1142"/>
    </row>
    <row r="23" spans="3:47" x14ac:dyDescent="0.25">
      <c r="C23" s="44">
        <v>17</v>
      </c>
      <c r="D23" s="56"/>
      <c r="E23" s="57"/>
      <c r="F23" s="61"/>
      <c r="G23" s="59"/>
      <c r="H23" s="36"/>
      <c r="I23" s="36"/>
      <c r="J23" s="36"/>
      <c r="K23" s="36"/>
      <c r="L23" s="36"/>
      <c r="M23" s="36"/>
      <c r="N23" s="36"/>
      <c r="O23" s="36"/>
      <c r="P23" s="36"/>
      <c r="Q23" s="36"/>
      <c r="R23" s="36"/>
      <c r="S23" s="36"/>
      <c r="T23" s="39"/>
      <c r="U23" s="1143"/>
      <c r="V23" s="1144"/>
      <c r="W23" s="1144"/>
      <c r="X23" s="1144"/>
      <c r="Y23" s="1144"/>
      <c r="Z23" s="1144"/>
      <c r="AA23" s="1144"/>
      <c r="AB23" s="1144"/>
      <c r="AC23" s="1140"/>
      <c r="AD23" s="1141"/>
      <c r="AE23" s="1141"/>
      <c r="AF23" s="1141"/>
      <c r="AG23" s="1141"/>
      <c r="AH23" s="1141"/>
      <c r="AI23" s="1141"/>
      <c r="AJ23" s="1141"/>
      <c r="AK23" s="1141"/>
      <c r="AL23" s="1141"/>
      <c r="AM23" s="1141"/>
      <c r="AN23" s="1142"/>
    </row>
    <row r="24" spans="3:47" x14ac:dyDescent="0.25">
      <c r="C24" s="44">
        <v>18</v>
      </c>
      <c r="D24" s="56"/>
      <c r="E24" s="57"/>
      <c r="F24" s="61"/>
      <c r="G24" s="59"/>
      <c r="H24" s="36"/>
      <c r="I24" s="36"/>
      <c r="J24" s="36"/>
      <c r="K24" s="36"/>
      <c r="L24" s="36"/>
      <c r="M24" s="36"/>
      <c r="N24" s="36"/>
      <c r="O24" s="36"/>
      <c r="P24" s="36"/>
      <c r="Q24" s="36"/>
      <c r="R24" s="36"/>
      <c r="S24" s="36"/>
      <c r="T24" s="39"/>
      <c r="U24" s="1143"/>
      <c r="V24" s="1144"/>
      <c r="W24" s="1144"/>
      <c r="X24" s="1144"/>
      <c r="Y24" s="1144"/>
      <c r="Z24" s="1144"/>
      <c r="AA24" s="1144"/>
      <c r="AB24" s="1144"/>
      <c r="AC24" s="1140"/>
      <c r="AD24" s="1141"/>
      <c r="AE24" s="1141"/>
      <c r="AF24" s="1141"/>
      <c r="AG24" s="1141"/>
      <c r="AH24" s="1141"/>
      <c r="AI24" s="1141"/>
      <c r="AJ24" s="1141"/>
      <c r="AK24" s="1141"/>
      <c r="AL24" s="1141"/>
      <c r="AM24" s="1141"/>
      <c r="AN24" s="1142"/>
    </row>
    <row r="25" spans="3:47" x14ac:dyDescent="0.25">
      <c r="C25" s="44">
        <v>19</v>
      </c>
      <c r="D25" s="56"/>
      <c r="E25" s="57"/>
      <c r="F25" s="61"/>
      <c r="G25" s="59"/>
      <c r="H25" s="36"/>
      <c r="I25" s="36"/>
      <c r="J25" s="36"/>
      <c r="K25" s="36"/>
      <c r="L25" s="36"/>
      <c r="M25" s="36"/>
      <c r="N25" s="36"/>
      <c r="O25" s="36"/>
      <c r="P25" s="36"/>
      <c r="Q25" s="36"/>
      <c r="R25" s="36"/>
      <c r="S25" s="36"/>
      <c r="T25" s="39"/>
      <c r="U25" s="1143"/>
      <c r="V25" s="1144"/>
      <c r="W25" s="1144"/>
      <c r="X25" s="1144"/>
      <c r="Y25" s="1144"/>
      <c r="Z25" s="1144"/>
      <c r="AA25" s="1144"/>
      <c r="AB25" s="1144"/>
      <c r="AC25" s="1140"/>
      <c r="AD25" s="1141"/>
      <c r="AE25" s="1141"/>
      <c r="AF25" s="1141"/>
      <c r="AG25" s="1141"/>
      <c r="AH25" s="1141"/>
      <c r="AI25" s="1141"/>
      <c r="AJ25" s="1141"/>
      <c r="AK25" s="1141"/>
      <c r="AL25" s="1141"/>
      <c r="AM25" s="1141"/>
      <c r="AN25" s="1142"/>
    </row>
    <row r="26" spans="3:47" ht="15.75" thickBot="1" x14ac:dyDescent="0.3">
      <c r="C26" s="45">
        <v>20</v>
      </c>
      <c r="D26" s="56"/>
      <c r="E26" s="57"/>
      <c r="F26" s="61"/>
      <c r="G26" s="37"/>
      <c r="H26" s="37"/>
      <c r="I26" s="37"/>
      <c r="J26" s="37"/>
      <c r="K26" s="37"/>
      <c r="L26" s="37"/>
      <c r="M26" s="37"/>
      <c r="N26" s="37"/>
      <c r="O26" s="37"/>
      <c r="P26" s="37"/>
      <c r="Q26" s="37"/>
      <c r="R26" s="37"/>
      <c r="S26" s="37"/>
      <c r="T26" s="313"/>
      <c r="U26" s="1143"/>
      <c r="V26" s="1144"/>
      <c r="W26" s="1144"/>
      <c r="X26" s="1144"/>
      <c r="Y26" s="1144"/>
      <c r="Z26" s="1144"/>
      <c r="AA26" s="1144"/>
      <c r="AB26" s="1144"/>
      <c r="AC26" s="1140"/>
      <c r="AD26" s="1141"/>
      <c r="AE26" s="1141"/>
      <c r="AF26" s="1141"/>
      <c r="AG26" s="1141"/>
      <c r="AH26" s="1141"/>
      <c r="AI26" s="1141"/>
      <c r="AJ26" s="1141"/>
      <c r="AK26" s="1141"/>
      <c r="AL26" s="1141"/>
      <c r="AM26" s="1141"/>
      <c r="AN26" s="1142"/>
      <c r="AQ26" s="839" t="s">
        <v>782</v>
      </c>
      <c r="AR26" s="944"/>
      <c r="AS26" s="944"/>
      <c r="AT26" s="944"/>
      <c r="AU26" s="944"/>
    </row>
    <row r="27" spans="3:47" ht="15.75" thickBot="1" x14ac:dyDescent="0.3">
      <c r="C27" s="1166" t="s">
        <v>110</v>
      </c>
      <c r="D27" s="1167"/>
      <c r="E27" s="1168"/>
      <c r="F27" s="66">
        <f>SUM(F7:F26)</f>
        <v>0</v>
      </c>
      <c r="G27" s="53" t="s">
        <v>568</v>
      </c>
      <c r="H27" s="53"/>
      <c r="I27" s="53"/>
      <c r="J27" s="53"/>
      <c r="K27" s="53"/>
      <c r="L27" s="53"/>
      <c r="M27" s="53"/>
      <c r="N27" s="53"/>
      <c r="O27" s="53"/>
      <c r="P27" s="53"/>
      <c r="Q27" s="53"/>
      <c r="R27" s="53"/>
      <c r="S27" s="53"/>
      <c r="T27" s="53"/>
    </row>
    <row r="28" spans="3:47" ht="15.75" thickBot="1" x14ac:dyDescent="0.3">
      <c r="C28" s="944" t="s">
        <v>111</v>
      </c>
      <c r="D28" s="944"/>
      <c r="E28" s="944"/>
      <c r="F28" s="64">
        <f>COUNTA(D7:D26)</f>
        <v>0</v>
      </c>
      <c r="G28" s="52"/>
      <c r="H28" s="1135" t="s">
        <v>251</v>
      </c>
      <c r="I28" s="1135"/>
      <c r="J28" s="1135"/>
      <c r="K28" s="1135"/>
      <c r="L28" s="1135"/>
      <c r="M28" s="1135"/>
      <c r="N28" s="130"/>
      <c r="O28" s="53"/>
      <c r="P28" s="53"/>
      <c r="Q28" s="53"/>
      <c r="R28" s="53"/>
      <c r="S28" s="53"/>
      <c r="T28" s="53"/>
    </row>
    <row r="29" spans="3:47" ht="15.75" thickBot="1" x14ac:dyDescent="0.3">
      <c r="C29" s="839" t="s">
        <v>112</v>
      </c>
      <c r="D29" s="839"/>
      <c r="E29" s="839"/>
      <c r="F29" s="65" t="str">
        <f>IFERROR(F27/F28, "0")</f>
        <v>0</v>
      </c>
      <c r="H29" s="1135" t="s">
        <v>252</v>
      </c>
      <c r="I29" s="1135"/>
      <c r="J29" s="1135"/>
      <c r="K29" s="1135"/>
      <c r="L29" s="1135"/>
      <c r="M29" s="1135"/>
      <c r="N29" s="130"/>
    </row>
  </sheetData>
  <sheetProtection algorithmName="SHA-512" hashValue="oKI7uLYdwMBBp7v8KDPmfm+zBcWPqpOOWqMbHd59VfZYT6Loud5u8ZTR8fTY9vDBDVl8p7gfBwbJU6TVPBxFFA==" saltValue="Ctg+p2mFENhxOk/K7tHodg==" spinCount="100000" sheet="1" objects="1" scenarios="1"/>
  <mergeCells count="54">
    <mergeCell ref="H28:M28"/>
    <mergeCell ref="H29:M29"/>
    <mergeCell ref="G2:T4"/>
    <mergeCell ref="C6:F6"/>
    <mergeCell ref="C27:E27"/>
    <mergeCell ref="C28:E28"/>
    <mergeCell ref="C29:E29"/>
    <mergeCell ref="C2:C5"/>
    <mergeCell ref="D2:D5"/>
    <mergeCell ref="U6:AB6"/>
    <mergeCell ref="AC6:AN6"/>
    <mergeCell ref="U7:AB7"/>
    <mergeCell ref="E2:E5"/>
    <mergeCell ref="F2:F5"/>
    <mergeCell ref="U8:AB8"/>
    <mergeCell ref="U9:AB9"/>
    <mergeCell ref="U10:AB10"/>
    <mergeCell ref="U11:AB11"/>
    <mergeCell ref="U12:AB12"/>
    <mergeCell ref="U13:AB13"/>
    <mergeCell ref="U14:AB14"/>
    <mergeCell ref="U15:AB15"/>
    <mergeCell ref="U16:AB16"/>
    <mergeCell ref="U17:AB17"/>
    <mergeCell ref="U23:AB23"/>
    <mergeCell ref="U24:AB24"/>
    <mergeCell ref="U25:AB25"/>
    <mergeCell ref="U26:AB26"/>
    <mergeCell ref="U18:AB18"/>
    <mergeCell ref="U19:AB19"/>
    <mergeCell ref="U20:AB20"/>
    <mergeCell ref="U21:AB21"/>
    <mergeCell ref="U22:AB22"/>
    <mergeCell ref="AC19:AN19"/>
    <mergeCell ref="AC20:AN20"/>
    <mergeCell ref="AC21:AN21"/>
    <mergeCell ref="AC22:AN22"/>
    <mergeCell ref="AC23:AN23"/>
    <mergeCell ref="AQ26:AU26"/>
    <mergeCell ref="AC24:AN24"/>
    <mergeCell ref="AC25:AN25"/>
    <mergeCell ref="AC26:AN26"/>
    <mergeCell ref="AC7:AN7"/>
    <mergeCell ref="AC8:AN8"/>
    <mergeCell ref="AC9:AN9"/>
    <mergeCell ref="AC10:AN10"/>
    <mergeCell ref="AC11:AN11"/>
    <mergeCell ref="AC12:AN12"/>
    <mergeCell ref="AC13:AN13"/>
    <mergeCell ref="AC14:AN14"/>
    <mergeCell ref="AC15:AN15"/>
    <mergeCell ref="AC16:AN16"/>
    <mergeCell ref="AC17:AN17"/>
    <mergeCell ref="AC18:AN18"/>
  </mergeCells>
  <phoneticPr fontId="4" type="noConversion"/>
  <dataValidations count="2">
    <dataValidation type="list" allowBlank="1" showInputMessage="1" showErrorMessage="1" sqref="U7:AB26" xr:uid="{3C697F42-77FA-4F82-A57B-051B0C318E56}">
      <formula1>$AS$6:$AS$10</formula1>
    </dataValidation>
    <dataValidation type="list" allowBlank="1" showInputMessage="1" showErrorMessage="1" sqref="AC8:AN26 AC7:AN7" xr:uid="{17F07BE4-A08F-4833-B4BC-8FB2080965A2}">
      <formula1>$AS$11:$AS$16</formula1>
    </dataValidation>
  </dataValidations>
  <printOptions horizontalCentered="1"/>
  <pageMargins left="0" right="0" top="0.75" bottom="0.5" header="0.3" footer="0"/>
  <pageSetup scale="72" fitToHeight="0" orientation="landscape"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1"/>
  </sheetPr>
  <dimension ref="D4:BB27"/>
  <sheetViews>
    <sheetView showGridLines="0" showRowColHeaders="0" zoomScaleNormal="100" workbookViewId="0"/>
  </sheetViews>
  <sheetFormatPr defaultRowHeight="15" x14ac:dyDescent="0.25"/>
  <cols>
    <col min="2" max="2" width="27.7109375" customWidth="1"/>
    <col min="3" max="3" width="8.5703125" customWidth="1"/>
    <col min="4" max="4" width="1.28515625" customWidth="1"/>
    <col min="5" max="59" width="1.7109375" customWidth="1"/>
  </cols>
  <sheetData>
    <row r="4" spans="4:54" ht="18" customHeight="1" x14ac:dyDescent="0.25">
      <c r="D4" s="790" t="s">
        <v>176</v>
      </c>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790"/>
      <c r="AX4" s="790"/>
      <c r="AY4" s="790"/>
      <c r="AZ4" s="790"/>
      <c r="BA4" s="790"/>
      <c r="BB4" s="790"/>
    </row>
    <row r="5" spans="4:54" ht="18" customHeight="1" x14ac:dyDescent="0.25">
      <c r="D5" s="898" t="s">
        <v>177</v>
      </c>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row>
    <row r="6" spans="4:54" ht="18" customHeight="1" x14ac:dyDescent="0.25"/>
    <row r="7" spans="4:54" ht="18" customHeight="1" x14ac:dyDescent="0.25">
      <c r="D7" s="1194" t="s">
        <v>751</v>
      </c>
      <c r="E7" s="1194"/>
      <c r="F7" s="1194"/>
      <c r="G7" s="1194"/>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c r="AT7" s="1194"/>
      <c r="AU7" s="1194"/>
      <c r="AV7" s="1194"/>
      <c r="AW7" s="1194"/>
      <c r="AX7" s="1194"/>
      <c r="AY7" s="1194"/>
      <c r="AZ7" s="1194"/>
      <c r="BA7" s="1194"/>
      <c r="BB7" s="1194"/>
    </row>
    <row r="8" spans="4:54" ht="18" customHeight="1" x14ac:dyDescent="0.25">
      <c r="D8" s="1194"/>
      <c r="E8" s="1194"/>
      <c r="F8" s="1194"/>
      <c r="G8" s="1194"/>
      <c r="H8" s="1194"/>
      <c r="I8" s="1194"/>
      <c r="J8" s="1194"/>
      <c r="K8" s="1194"/>
      <c r="L8" s="1194"/>
      <c r="M8" s="1194"/>
      <c r="N8" s="1194"/>
      <c r="O8" s="1194"/>
      <c r="P8" s="1194"/>
      <c r="Q8" s="1194"/>
      <c r="R8" s="1194"/>
      <c r="S8" s="1194"/>
      <c r="T8" s="1194"/>
      <c r="U8" s="1194"/>
      <c r="V8" s="1194"/>
      <c r="W8" s="1194"/>
      <c r="X8" s="1194"/>
      <c r="Y8" s="1194"/>
      <c r="Z8" s="1194"/>
      <c r="AA8" s="1194"/>
      <c r="AB8" s="1194"/>
      <c r="AC8" s="1194"/>
      <c r="AD8" s="1194"/>
      <c r="AE8" s="1194"/>
      <c r="AF8" s="1194"/>
      <c r="AG8" s="1194"/>
      <c r="AH8" s="1194"/>
      <c r="AI8" s="1194"/>
      <c r="AJ8" s="1194"/>
      <c r="AK8" s="1194"/>
      <c r="AL8" s="1194"/>
      <c r="AM8" s="1194"/>
      <c r="AN8" s="1194"/>
      <c r="AO8" s="1194"/>
      <c r="AP8" s="1194"/>
      <c r="AQ8" s="1194"/>
      <c r="AR8" s="1194"/>
      <c r="AS8" s="1194"/>
      <c r="AT8" s="1194"/>
      <c r="AU8" s="1194"/>
      <c r="AV8" s="1194"/>
      <c r="AW8" s="1194"/>
      <c r="AX8" s="1194"/>
      <c r="AY8" s="1194"/>
      <c r="AZ8" s="1194"/>
      <c r="BA8" s="1194"/>
      <c r="BB8" s="1194"/>
    </row>
    <row r="9" spans="4:54" ht="18" customHeight="1" x14ac:dyDescent="0.25">
      <c r="D9" s="1194"/>
      <c r="E9" s="1194"/>
      <c r="F9" s="1194"/>
      <c r="G9" s="1194"/>
      <c r="H9" s="1194"/>
      <c r="I9" s="1194"/>
      <c r="J9" s="1194"/>
      <c r="K9" s="1194"/>
      <c r="L9" s="1194"/>
      <c r="M9" s="1194"/>
      <c r="N9" s="1194"/>
      <c r="O9" s="1194"/>
      <c r="P9" s="1194"/>
      <c r="Q9" s="1194"/>
      <c r="R9" s="1194"/>
      <c r="S9" s="1194"/>
      <c r="T9" s="119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row>
    <row r="10" spans="4:54" ht="18" customHeight="1" thickBot="1" x14ac:dyDescent="0.3">
      <c r="D10" s="1194"/>
      <c r="E10" s="1194"/>
      <c r="F10" s="1194"/>
      <c r="G10" s="1194"/>
      <c r="H10" s="1194"/>
      <c r="I10" s="1194"/>
      <c r="J10" s="1194"/>
      <c r="K10" s="1194"/>
      <c r="L10" s="1194"/>
      <c r="M10" s="1194"/>
      <c r="N10" s="1194"/>
      <c r="O10" s="1194"/>
      <c r="P10" s="1194"/>
      <c r="Q10" s="1194"/>
      <c r="R10" s="1194"/>
      <c r="S10" s="1194"/>
      <c r="T10" s="1194"/>
      <c r="U10" s="1194"/>
      <c r="V10" s="1194"/>
      <c r="W10" s="1194"/>
      <c r="X10" s="1194"/>
      <c r="Y10" s="1194"/>
      <c r="Z10" s="1194"/>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row>
    <row r="11" spans="4:54" ht="18" customHeight="1" x14ac:dyDescent="0.25">
      <c r="D11" s="120"/>
      <c r="E11" s="120"/>
      <c r="F11" s="120"/>
      <c r="H11" s="1182" t="s">
        <v>178</v>
      </c>
      <c r="I11" s="1183"/>
      <c r="J11" s="1183"/>
      <c r="K11" s="1183"/>
      <c r="L11" s="1183"/>
      <c r="M11" s="1183"/>
      <c r="N11" s="1183"/>
      <c r="O11" s="1183"/>
      <c r="P11" s="1183"/>
      <c r="Q11" s="1183"/>
      <c r="R11" s="1183"/>
      <c r="S11" s="1183"/>
      <c r="T11" s="1183"/>
      <c r="U11" s="1183"/>
      <c r="V11" s="1183"/>
      <c r="W11" s="1183"/>
      <c r="X11" s="1183"/>
      <c r="Y11" s="1183"/>
      <c r="Z11" s="1183"/>
      <c r="AA11" s="1183"/>
      <c r="AB11" s="1183"/>
      <c r="AC11" s="1017" t="s">
        <v>179</v>
      </c>
      <c r="AD11" s="1017"/>
      <c r="AE11" s="1017"/>
      <c r="AF11" s="1017"/>
      <c r="AG11" s="1017"/>
      <c r="AH11" s="1017"/>
      <c r="AI11" s="1017"/>
      <c r="AJ11" s="1017"/>
      <c r="AK11" s="1017" t="s">
        <v>180</v>
      </c>
      <c r="AL11" s="1017"/>
      <c r="AM11" s="1017"/>
      <c r="AN11" s="1017"/>
      <c r="AO11" s="1017"/>
      <c r="AP11" s="1017"/>
      <c r="AQ11" s="1017" t="s">
        <v>181</v>
      </c>
      <c r="AR11" s="1017"/>
      <c r="AS11" s="1017"/>
      <c r="AT11" s="1017"/>
      <c r="AU11" s="1017"/>
      <c r="AV11" s="1017"/>
      <c r="AW11" s="1017"/>
      <c r="AX11" s="1017"/>
      <c r="AY11" s="1018"/>
      <c r="AZ11" s="120"/>
      <c r="BA11" s="120"/>
      <c r="BB11" s="120"/>
    </row>
    <row r="12" spans="4:54" ht="18" customHeight="1" x14ac:dyDescent="0.25">
      <c r="D12" s="120"/>
      <c r="E12" s="120"/>
      <c r="F12" s="120"/>
      <c r="G12" s="119"/>
      <c r="H12" s="1184"/>
      <c r="I12" s="1185"/>
      <c r="J12" s="1185"/>
      <c r="K12" s="1185"/>
      <c r="L12" s="1185"/>
      <c r="M12" s="1185"/>
      <c r="N12" s="1185"/>
      <c r="O12" s="1185"/>
      <c r="P12" s="1185"/>
      <c r="Q12" s="1185"/>
      <c r="R12" s="1185"/>
      <c r="S12" s="1185"/>
      <c r="T12" s="1185"/>
      <c r="U12" s="1185"/>
      <c r="V12" s="1185"/>
      <c r="W12" s="1185"/>
      <c r="X12" s="1185"/>
      <c r="Y12" s="1185"/>
      <c r="Z12" s="1185"/>
      <c r="AA12" s="1185"/>
      <c r="AB12" s="1185"/>
      <c r="AC12" s="1065"/>
      <c r="AD12" s="1065"/>
      <c r="AE12" s="1065"/>
      <c r="AF12" s="1065"/>
      <c r="AG12" s="1065"/>
      <c r="AH12" s="1065"/>
      <c r="AI12" s="1065"/>
      <c r="AJ12" s="1065"/>
      <c r="AK12" s="1065"/>
      <c r="AL12" s="1065"/>
      <c r="AM12" s="1065"/>
      <c r="AN12" s="1065"/>
      <c r="AO12" s="1065"/>
      <c r="AP12" s="1065"/>
      <c r="AQ12" s="1065"/>
      <c r="AR12" s="1065"/>
      <c r="AS12" s="1065"/>
      <c r="AT12" s="1065"/>
      <c r="AU12" s="1065"/>
      <c r="AV12" s="1065"/>
      <c r="AW12" s="1065"/>
      <c r="AX12" s="1065"/>
      <c r="AY12" s="1066"/>
      <c r="AZ12" s="120"/>
      <c r="BA12" s="120"/>
      <c r="BB12" s="120"/>
    </row>
    <row r="13" spans="4:54" ht="18" customHeight="1" thickBot="1" x14ac:dyDescent="0.3">
      <c r="G13" s="119"/>
      <c r="H13" s="1195"/>
      <c r="I13" s="1196"/>
      <c r="J13" s="1196"/>
      <c r="K13" s="1196"/>
      <c r="L13" s="1196"/>
      <c r="M13" s="1196"/>
      <c r="N13" s="1196"/>
      <c r="O13" s="1196"/>
      <c r="P13" s="1196"/>
      <c r="Q13" s="1196"/>
      <c r="R13" s="1196"/>
      <c r="S13" s="1196"/>
      <c r="T13" s="1196"/>
      <c r="U13" s="1196"/>
      <c r="V13" s="1196"/>
      <c r="W13" s="1196"/>
      <c r="X13" s="1196"/>
      <c r="Y13" s="1196"/>
      <c r="Z13" s="1196"/>
      <c r="AA13" s="1196"/>
      <c r="AB13" s="1196"/>
      <c r="AC13" s="1021"/>
      <c r="AD13" s="1021"/>
      <c r="AE13" s="1021"/>
      <c r="AF13" s="1021"/>
      <c r="AG13" s="1021"/>
      <c r="AH13" s="1021"/>
      <c r="AI13" s="1021"/>
      <c r="AJ13" s="1021"/>
      <c r="AK13" s="1021"/>
      <c r="AL13" s="1021"/>
      <c r="AM13" s="1021"/>
      <c r="AN13" s="1021"/>
      <c r="AO13" s="1021"/>
      <c r="AP13" s="1021"/>
      <c r="AQ13" s="1021"/>
      <c r="AR13" s="1021"/>
      <c r="AS13" s="1021"/>
      <c r="AT13" s="1021"/>
      <c r="AU13" s="1021"/>
      <c r="AV13" s="1021"/>
      <c r="AW13" s="1021"/>
      <c r="AX13" s="1021"/>
      <c r="AY13" s="1022"/>
    </row>
    <row r="14" spans="4:54" ht="18" customHeight="1" x14ac:dyDescent="0.25">
      <c r="H14" s="1109"/>
      <c r="I14" s="1058"/>
      <c r="J14" s="1058"/>
      <c r="K14" s="1058"/>
      <c r="L14" s="1058"/>
      <c r="M14" s="1058"/>
      <c r="N14" s="1058"/>
      <c r="O14" s="1058"/>
      <c r="P14" s="1058"/>
      <c r="Q14" s="1058"/>
      <c r="R14" s="1058"/>
      <c r="S14" s="1058"/>
      <c r="T14" s="1058"/>
      <c r="U14" s="1058"/>
      <c r="V14" s="1058"/>
      <c r="W14" s="1058"/>
      <c r="X14" s="1058"/>
      <c r="Y14" s="1058"/>
      <c r="Z14" s="1058"/>
      <c r="AA14" s="1058"/>
      <c r="AB14" s="1058"/>
      <c r="AC14" s="1191"/>
      <c r="AD14" s="1192"/>
      <c r="AE14" s="1192"/>
      <c r="AF14" s="1192"/>
      <c r="AG14" s="1192"/>
      <c r="AH14" s="1192"/>
      <c r="AI14" s="1192"/>
      <c r="AJ14" s="1193"/>
      <c r="AK14" s="1191"/>
      <c r="AL14" s="1192"/>
      <c r="AM14" s="1192"/>
      <c r="AN14" s="1192"/>
      <c r="AO14" s="1192"/>
      <c r="AP14" s="1193"/>
      <c r="AQ14" s="1058"/>
      <c r="AR14" s="1058"/>
      <c r="AS14" s="1058"/>
      <c r="AT14" s="1058"/>
      <c r="AU14" s="1058"/>
      <c r="AV14" s="1058"/>
      <c r="AW14" s="1058"/>
      <c r="AX14" s="1058"/>
      <c r="AY14" s="1059"/>
    </row>
    <row r="15" spans="4:54" ht="18" customHeight="1" x14ac:dyDescent="0.25">
      <c r="H15" s="1097"/>
      <c r="I15" s="1040"/>
      <c r="J15" s="1040"/>
      <c r="K15" s="1040"/>
      <c r="L15" s="1040"/>
      <c r="M15" s="1040"/>
      <c r="N15" s="1040"/>
      <c r="O15" s="1040"/>
      <c r="P15" s="1040"/>
      <c r="Q15" s="1040"/>
      <c r="R15" s="1040"/>
      <c r="S15" s="1040"/>
      <c r="T15" s="1040"/>
      <c r="U15" s="1040"/>
      <c r="V15" s="1040"/>
      <c r="W15" s="1040"/>
      <c r="X15" s="1040"/>
      <c r="Y15" s="1040"/>
      <c r="Z15" s="1040"/>
      <c r="AA15" s="1040"/>
      <c r="AB15" s="1040"/>
      <c r="AC15" s="1060"/>
      <c r="AD15" s="1061"/>
      <c r="AE15" s="1061"/>
      <c r="AF15" s="1061"/>
      <c r="AG15" s="1061"/>
      <c r="AH15" s="1061"/>
      <c r="AI15" s="1061"/>
      <c r="AJ15" s="1188"/>
      <c r="AK15" s="1060"/>
      <c r="AL15" s="1061"/>
      <c r="AM15" s="1061"/>
      <c r="AN15" s="1061"/>
      <c r="AO15" s="1061"/>
      <c r="AP15" s="1188"/>
      <c r="AQ15" s="1040"/>
      <c r="AR15" s="1040"/>
      <c r="AS15" s="1040"/>
      <c r="AT15" s="1040"/>
      <c r="AU15" s="1040"/>
      <c r="AV15" s="1040"/>
      <c r="AW15" s="1040"/>
      <c r="AX15" s="1040"/>
      <c r="AY15" s="1041"/>
    </row>
    <row r="16" spans="4:54" ht="18" customHeight="1" x14ac:dyDescent="0.25">
      <c r="H16" s="1097"/>
      <c r="I16" s="1040"/>
      <c r="J16" s="1040"/>
      <c r="K16" s="1040"/>
      <c r="L16" s="1040"/>
      <c r="M16" s="1040"/>
      <c r="N16" s="1040"/>
      <c r="O16" s="1040"/>
      <c r="P16" s="1040"/>
      <c r="Q16" s="1040"/>
      <c r="R16" s="1040"/>
      <c r="S16" s="1040"/>
      <c r="T16" s="1040"/>
      <c r="U16" s="1040"/>
      <c r="V16" s="1040"/>
      <c r="W16" s="1040"/>
      <c r="X16" s="1040"/>
      <c r="Y16" s="1040"/>
      <c r="Z16" s="1040"/>
      <c r="AA16" s="1040"/>
      <c r="AB16" s="1040"/>
      <c r="AC16" s="1060"/>
      <c r="AD16" s="1061"/>
      <c r="AE16" s="1061"/>
      <c r="AF16" s="1061"/>
      <c r="AG16" s="1061"/>
      <c r="AH16" s="1061"/>
      <c r="AI16" s="1061"/>
      <c r="AJ16" s="1188"/>
      <c r="AK16" s="1060"/>
      <c r="AL16" s="1061"/>
      <c r="AM16" s="1061"/>
      <c r="AN16" s="1061"/>
      <c r="AO16" s="1061"/>
      <c r="AP16" s="1188"/>
      <c r="AQ16" s="1040"/>
      <c r="AR16" s="1040"/>
      <c r="AS16" s="1040"/>
      <c r="AT16" s="1040"/>
      <c r="AU16" s="1040"/>
      <c r="AV16" s="1040"/>
      <c r="AW16" s="1040"/>
      <c r="AX16" s="1040"/>
      <c r="AY16" s="1041"/>
    </row>
    <row r="17" spans="8:51" ht="18" customHeight="1" x14ac:dyDescent="0.25">
      <c r="H17" s="1097"/>
      <c r="I17" s="1040"/>
      <c r="J17" s="1040"/>
      <c r="K17" s="1040"/>
      <c r="L17" s="1040"/>
      <c r="M17" s="1040"/>
      <c r="N17" s="1040"/>
      <c r="O17" s="1040"/>
      <c r="P17" s="1040"/>
      <c r="Q17" s="1040"/>
      <c r="R17" s="1040"/>
      <c r="S17" s="1040"/>
      <c r="T17" s="1040"/>
      <c r="U17" s="1040"/>
      <c r="V17" s="1040"/>
      <c r="W17" s="1040"/>
      <c r="X17" s="1040"/>
      <c r="Y17" s="1040"/>
      <c r="Z17" s="1040"/>
      <c r="AA17" s="1040"/>
      <c r="AB17" s="1040"/>
      <c r="AC17" s="1060"/>
      <c r="AD17" s="1061"/>
      <c r="AE17" s="1061"/>
      <c r="AF17" s="1061"/>
      <c r="AG17" s="1061"/>
      <c r="AH17" s="1061"/>
      <c r="AI17" s="1061"/>
      <c r="AJ17" s="1188"/>
      <c r="AK17" s="1060"/>
      <c r="AL17" s="1061"/>
      <c r="AM17" s="1061"/>
      <c r="AN17" s="1061"/>
      <c r="AO17" s="1061"/>
      <c r="AP17" s="1188"/>
      <c r="AQ17" s="1040"/>
      <c r="AR17" s="1040"/>
      <c r="AS17" s="1040"/>
      <c r="AT17" s="1040"/>
      <c r="AU17" s="1040"/>
      <c r="AV17" s="1040"/>
      <c r="AW17" s="1040"/>
      <c r="AX17" s="1040"/>
      <c r="AY17" s="1041"/>
    </row>
    <row r="18" spans="8:51" ht="18" customHeight="1" x14ac:dyDescent="0.25">
      <c r="H18" s="1097"/>
      <c r="I18" s="1040"/>
      <c r="J18" s="1040"/>
      <c r="K18" s="1040"/>
      <c r="L18" s="1040"/>
      <c r="M18" s="1040"/>
      <c r="N18" s="1040"/>
      <c r="O18" s="1040"/>
      <c r="P18" s="1040"/>
      <c r="Q18" s="1040"/>
      <c r="R18" s="1040"/>
      <c r="S18" s="1040"/>
      <c r="T18" s="1040"/>
      <c r="U18" s="1040"/>
      <c r="V18" s="1040"/>
      <c r="W18" s="1040"/>
      <c r="X18" s="1040"/>
      <c r="Y18" s="1040"/>
      <c r="Z18" s="1040"/>
      <c r="AA18" s="1040"/>
      <c r="AB18" s="1040"/>
      <c r="AC18" s="1060"/>
      <c r="AD18" s="1061"/>
      <c r="AE18" s="1061"/>
      <c r="AF18" s="1061"/>
      <c r="AG18" s="1061"/>
      <c r="AH18" s="1061"/>
      <c r="AI18" s="1061"/>
      <c r="AJ18" s="1188"/>
      <c r="AK18" s="1060"/>
      <c r="AL18" s="1061"/>
      <c r="AM18" s="1061"/>
      <c r="AN18" s="1061"/>
      <c r="AO18" s="1061"/>
      <c r="AP18" s="1188"/>
      <c r="AQ18" s="1040"/>
      <c r="AR18" s="1040"/>
      <c r="AS18" s="1040"/>
      <c r="AT18" s="1040"/>
      <c r="AU18" s="1040"/>
      <c r="AV18" s="1040"/>
      <c r="AW18" s="1040"/>
      <c r="AX18" s="1040"/>
      <c r="AY18" s="1041"/>
    </row>
    <row r="19" spans="8:51" ht="18" customHeight="1" x14ac:dyDescent="0.25">
      <c r="H19" s="1097"/>
      <c r="I19" s="1040"/>
      <c r="J19" s="1040"/>
      <c r="K19" s="1040"/>
      <c r="L19" s="1040"/>
      <c r="M19" s="1040"/>
      <c r="N19" s="1040"/>
      <c r="O19" s="1040"/>
      <c r="P19" s="1040"/>
      <c r="Q19" s="1040"/>
      <c r="R19" s="1040"/>
      <c r="S19" s="1040"/>
      <c r="T19" s="1040"/>
      <c r="U19" s="1040"/>
      <c r="V19" s="1040"/>
      <c r="W19" s="1040"/>
      <c r="X19" s="1040"/>
      <c r="Y19" s="1040"/>
      <c r="Z19" s="1040"/>
      <c r="AA19" s="1040"/>
      <c r="AB19" s="1040"/>
      <c r="AC19" s="1060"/>
      <c r="AD19" s="1061"/>
      <c r="AE19" s="1061"/>
      <c r="AF19" s="1061"/>
      <c r="AG19" s="1061"/>
      <c r="AH19" s="1061"/>
      <c r="AI19" s="1061"/>
      <c r="AJ19" s="1188"/>
      <c r="AK19" s="1060"/>
      <c r="AL19" s="1061"/>
      <c r="AM19" s="1061"/>
      <c r="AN19" s="1061"/>
      <c r="AO19" s="1061"/>
      <c r="AP19" s="1188"/>
      <c r="AQ19" s="1040"/>
      <c r="AR19" s="1040"/>
      <c r="AS19" s="1040"/>
      <c r="AT19" s="1040"/>
      <c r="AU19" s="1040"/>
      <c r="AV19" s="1040"/>
      <c r="AW19" s="1040"/>
      <c r="AX19" s="1040"/>
      <c r="AY19" s="1041"/>
    </row>
    <row r="20" spans="8:51" ht="18" customHeight="1" x14ac:dyDescent="0.25">
      <c r="H20" s="1097"/>
      <c r="I20" s="1040"/>
      <c r="J20" s="1040"/>
      <c r="K20" s="1040"/>
      <c r="L20" s="1040"/>
      <c r="M20" s="1040"/>
      <c r="N20" s="1040"/>
      <c r="O20" s="1040"/>
      <c r="P20" s="1040"/>
      <c r="Q20" s="1040"/>
      <c r="R20" s="1040"/>
      <c r="S20" s="1040"/>
      <c r="T20" s="1040"/>
      <c r="U20" s="1040"/>
      <c r="V20" s="1040"/>
      <c r="W20" s="1040"/>
      <c r="X20" s="1040"/>
      <c r="Y20" s="1040"/>
      <c r="Z20" s="1040"/>
      <c r="AA20" s="1040"/>
      <c r="AB20" s="1040"/>
      <c r="AC20" s="1060"/>
      <c r="AD20" s="1061"/>
      <c r="AE20" s="1061"/>
      <c r="AF20" s="1061"/>
      <c r="AG20" s="1061"/>
      <c r="AH20" s="1061"/>
      <c r="AI20" s="1061"/>
      <c r="AJ20" s="1188"/>
      <c r="AK20" s="1060"/>
      <c r="AL20" s="1061"/>
      <c r="AM20" s="1061"/>
      <c r="AN20" s="1061"/>
      <c r="AO20" s="1061"/>
      <c r="AP20" s="1188"/>
      <c r="AQ20" s="1040"/>
      <c r="AR20" s="1040"/>
      <c r="AS20" s="1040"/>
      <c r="AT20" s="1040"/>
      <c r="AU20" s="1040"/>
      <c r="AV20" s="1040"/>
      <c r="AW20" s="1040"/>
      <c r="AX20" s="1040"/>
      <c r="AY20" s="1041"/>
    </row>
    <row r="21" spans="8:51" ht="18" customHeight="1" thickBot="1" x14ac:dyDescent="0.3">
      <c r="H21" s="1098"/>
      <c r="I21" s="1099"/>
      <c r="J21" s="1099"/>
      <c r="K21" s="1099"/>
      <c r="L21" s="1099"/>
      <c r="M21" s="1099"/>
      <c r="N21" s="1099"/>
      <c r="O21" s="1099"/>
      <c r="P21" s="1099"/>
      <c r="Q21" s="1099"/>
      <c r="R21" s="1099"/>
      <c r="S21" s="1099"/>
      <c r="T21" s="1099"/>
      <c r="U21" s="1099"/>
      <c r="V21" s="1099"/>
      <c r="W21" s="1099"/>
      <c r="X21" s="1099"/>
      <c r="Y21" s="1099"/>
      <c r="Z21" s="1099"/>
      <c r="AA21" s="1099"/>
      <c r="AB21" s="1099"/>
      <c r="AC21" s="1189"/>
      <c r="AD21" s="1178"/>
      <c r="AE21" s="1178"/>
      <c r="AF21" s="1178"/>
      <c r="AG21" s="1178"/>
      <c r="AH21" s="1178"/>
      <c r="AI21" s="1178"/>
      <c r="AJ21" s="1190"/>
      <c r="AK21" s="1189"/>
      <c r="AL21" s="1178"/>
      <c r="AM21" s="1178"/>
      <c r="AN21" s="1178"/>
      <c r="AO21" s="1178"/>
      <c r="AP21" s="1190"/>
      <c r="AQ21" s="1099"/>
      <c r="AR21" s="1099"/>
      <c r="AS21" s="1099"/>
      <c r="AT21" s="1099"/>
      <c r="AU21" s="1099"/>
      <c r="AV21" s="1099"/>
      <c r="AW21" s="1099"/>
      <c r="AX21" s="1099"/>
      <c r="AY21" s="1100"/>
    </row>
    <row r="22" spans="8:51" ht="18" customHeight="1" thickBot="1" x14ac:dyDescent="0.3"/>
    <row r="23" spans="8:51" ht="18" customHeight="1" x14ac:dyDescent="0.25">
      <c r="H23" s="1182" t="s">
        <v>182</v>
      </c>
      <c r="I23" s="1183"/>
      <c r="J23" s="1183"/>
      <c r="K23" s="1183"/>
      <c r="L23" s="1183"/>
      <c r="M23" s="1183"/>
      <c r="N23" s="1183"/>
      <c r="O23" s="1183"/>
      <c r="P23" s="1183"/>
      <c r="Q23" s="1183"/>
      <c r="R23" s="1183"/>
      <c r="S23" s="1183"/>
      <c r="T23" s="1183"/>
      <c r="U23" s="1183"/>
      <c r="V23" s="1183"/>
      <c r="W23" s="1183"/>
      <c r="X23" s="1183"/>
      <c r="Y23" s="1183"/>
      <c r="Z23" s="1183"/>
      <c r="AA23" s="1183"/>
      <c r="AB23" s="1183"/>
      <c r="AC23" s="1017" t="s">
        <v>179</v>
      </c>
      <c r="AD23" s="1017"/>
      <c r="AE23" s="1017"/>
      <c r="AF23" s="1017"/>
      <c r="AG23" s="1017"/>
      <c r="AH23" s="1017"/>
      <c r="AI23" s="1017"/>
      <c r="AJ23" s="1017"/>
      <c r="AK23" s="1017" t="s">
        <v>183</v>
      </c>
      <c r="AL23" s="1017"/>
      <c r="AM23" s="1017"/>
      <c r="AN23" s="1017"/>
      <c r="AO23" s="1017"/>
      <c r="AP23" s="1017"/>
      <c r="AQ23" s="1017"/>
      <c r="AR23" s="1017"/>
      <c r="AS23" s="1017"/>
      <c r="AT23" s="1017"/>
      <c r="AU23" s="1017"/>
      <c r="AV23" s="1017"/>
      <c r="AW23" s="1017"/>
      <c r="AX23" s="1017"/>
      <c r="AY23" s="1018"/>
    </row>
    <row r="24" spans="8:51" ht="18" customHeight="1" x14ac:dyDescent="0.25">
      <c r="H24" s="1184"/>
      <c r="I24" s="1185"/>
      <c r="J24" s="1185"/>
      <c r="K24" s="1185"/>
      <c r="L24" s="1185"/>
      <c r="M24" s="1185"/>
      <c r="N24" s="1185"/>
      <c r="O24" s="1185"/>
      <c r="P24" s="1185"/>
      <c r="Q24" s="1185"/>
      <c r="R24" s="1185"/>
      <c r="S24" s="1185"/>
      <c r="T24" s="1185"/>
      <c r="U24" s="1185"/>
      <c r="V24" s="1185"/>
      <c r="W24" s="1185"/>
      <c r="X24" s="1185"/>
      <c r="Y24" s="1185"/>
      <c r="Z24" s="1185"/>
      <c r="AA24" s="1185"/>
      <c r="AB24" s="1185"/>
      <c r="AC24" s="1065"/>
      <c r="AD24" s="1065"/>
      <c r="AE24" s="1065"/>
      <c r="AF24" s="1065"/>
      <c r="AG24" s="1065"/>
      <c r="AH24" s="1065"/>
      <c r="AI24" s="1065"/>
      <c r="AJ24" s="1065"/>
      <c r="AK24" s="1065"/>
      <c r="AL24" s="1065"/>
      <c r="AM24" s="1065"/>
      <c r="AN24" s="1065"/>
      <c r="AO24" s="1065"/>
      <c r="AP24" s="1065"/>
      <c r="AQ24" s="1065"/>
      <c r="AR24" s="1065"/>
      <c r="AS24" s="1065"/>
      <c r="AT24" s="1065"/>
      <c r="AU24" s="1065"/>
      <c r="AV24" s="1065"/>
      <c r="AW24" s="1065"/>
      <c r="AX24" s="1065"/>
      <c r="AY24" s="1066"/>
    </row>
    <row r="25" spans="8:51" ht="15.75" thickBot="1" x14ac:dyDescent="0.3">
      <c r="H25" s="1186"/>
      <c r="I25" s="1187"/>
      <c r="J25" s="1187"/>
      <c r="K25" s="1187"/>
      <c r="L25" s="1187"/>
      <c r="M25" s="1187"/>
      <c r="N25" s="1187"/>
      <c r="O25" s="1187"/>
      <c r="P25" s="1187"/>
      <c r="Q25" s="1187"/>
      <c r="R25" s="1187"/>
      <c r="S25" s="1187"/>
      <c r="T25" s="1187"/>
      <c r="U25" s="1187"/>
      <c r="V25" s="1187"/>
      <c r="W25" s="1187"/>
      <c r="X25" s="1187"/>
      <c r="Y25" s="1187"/>
      <c r="Z25" s="1187"/>
      <c r="AA25" s="1187"/>
      <c r="AB25" s="1187"/>
      <c r="AC25" s="1019"/>
      <c r="AD25" s="1019"/>
      <c r="AE25" s="1019"/>
      <c r="AF25" s="1019"/>
      <c r="AG25" s="1019"/>
      <c r="AH25" s="1019"/>
      <c r="AI25" s="1019"/>
      <c r="AJ25" s="1019"/>
      <c r="AK25" s="1019"/>
      <c r="AL25" s="1019"/>
      <c r="AM25" s="1019"/>
      <c r="AN25" s="1019"/>
      <c r="AO25" s="1019"/>
      <c r="AP25" s="1019"/>
      <c r="AQ25" s="1019"/>
      <c r="AR25" s="1019"/>
      <c r="AS25" s="1019"/>
      <c r="AT25" s="1019"/>
      <c r="AU25" s="1019"/>
      <c r="AV25" s="1019"/>
      <c r="AW25" s="1019"/>
      <c r="AX25" s="1019"/>
      <c r="AY25" s="1020"/>
    </row>
    <row r="26" spans="8:51" x14ac:dyDescent="0.25">
      <c r="H26" s="1175"/>
      <c r="I26" s="1176"/>
      <c r="J26" s="1176"/>
      <c r="K26" s="1176"/>
      <c r="L26" s="1176"/>
      <c r="M26" s="1176"/>
      <c r="N26" s="1176"/>
      <c r="O26" s="1176"/>
      <c r="P26" s="1176"/>
      <c r="Q26" s="1176"/>
      <c r="R26" s="1176"/>
      <c r="S26" s="1176"/>
      <c r="T26" s="1176"/>
      <c r="U26" s="1176"/>
      <c r="V26" s="1176"/>
      <c r="W26" s="1176"/>
      <c r="X26" s="1176"/>
      <c r="Y26" s="1176"/>
      <c r="Z26" s="1176"/>
      <c r="AA26" s="1176"/>
      <c r="AB26" s="1176"/>
      <c r="AC26" s="1179"/>
      <c r="AD26" s="1179"/>
      <c r="AE26" s="1179"/>
      <c r="AF26" s="1179"/>
      <c r="AG26" s="1179"/>
      <c r="AH26" s="1179"/>
      <c r="AI26" s="1179"/>
      <c r="AJ26" s="1179"/>
      <c r="AK26" s="1176"/>
      <c r="AL26" s="1176"/>
      <c r="AM26" s="1176"/>
      <c r="AN26" s="1176"/>
      <c r="AO26" s="1176"/>
      <c r="AP26" s="1176"/>
      <c r="AQ26" s="1176"/>
      <c r="AR26" s="1176"/>
      <c r="AS26" s="1176"/>
      <c r="AT26" s="1176"/>
      <c r="AU26" s="1176"/>
      <c r="AV26" s="1176"/>
      <c r="AW26" s="1176"/>
      <c r="AX26" s="1176"/>
      <c r="AY26" s="1180"/>
    </row>
    <row r="27" spans="8:51" ht="15.75" thickBot="1" x14ac:dyDescent="0.3">
      <c r="H27" s="1177"/>
      <c r="I27" s="1178"/>
      <c r="J27" s="1178"/>
      <c r="K27" s="1178"/>
      <c r="L27" s="1178"/>
      <c r="M27" s="1178"/>
      <c r="N27" s="1178"/>
      <c r="O27" s="1178"/>
      <c r="P27" s="1178"/>
      <c r="Q27" s="1178"/>
      <c r="R27" s="1178"/>
      <c r="S27" s="1178"/>
      <c r="T27" s="1178"/>
      <c r="U27" s="1178"/>
      <c r="V27" s="1178"/>
      <c r="W27" s="1178"/>
      <c r="X27" s="1178"/>
      <c r="Y27" s="1178"/>
      <c r="Z27" s="1178"/>
      <c r="AA27" s="1178"/>
      <c r="AB27" s="1178"/>
      <c r="AC27" s="1099"/>
      <c r="AD27" s="1099"/>
      <c r="AE27" s="1099"/>
      <c r="AF27" s="1099"/>
      <c r="AG27" s="1099"/>
      <c r="AH27" s="1099"/>
      <c r="AI27" s="1099"/>
      <c r="AJ27" s="1099"/>
      <c r="AK27" s="1178"/>
      <c r="AL27" s="1178"/>
      <c r="AM27" s="1178"/>
      <c r="AN27" s="1178"/>
      <c r="AO27" s="1178"/>
      <c r="AP27" s="1178"/>
      <c r="AQ27" s="1178"/>
      <c r="AR27" s="1178"/>
      <c r="AS27" s="1178"/>
      <c r="AT27" s="1178"/>
      <c r="AU27" s="1178"/>
      <c r="AV27" s="1178"/>
      <c r="AW27" s="1178"/>
      <c r="AX27" s="1178"/>
      <c r="AY27" s="1181"/>
    </row>
  </sheetData>
  <sheetProtection algorithmName="SHA-512" hashValue="qkIcgmos0IqDet7bixVjjQk/ILBX/4O9l8AFWMvzX/UqcTHv4PAjLurwiLdpaM4bB8DPiavggGtlmWK7kjuleQ==" saltValue="brN1JnH+LPfxmR13nGT76w==" spinCount="100000" sheet="1" objects="1" scenarios="1"/>
  <mergeCells count="48">
    <mergeCell ref="D5:BB5"/>
    <mergeCell ref="D4:BB4"/>
    <mergeCell ref="D7:BB10"/>
    <mergeCell ref="H19:AB19"/>
    <mergeCell ref="H20:AB20"/>
    <mergeCell ref="AK11:AP13"/>
    <mergeCell ref="AK14:AP14"/>
    <mergeCell ref="AK15:AP15"/>
    <mergeCell ref="AK16:AP16"/>
    <mergeCell ref="AK17:AP17"/>
    <mergeCell ref="H11:AB13"/>
    <mergeCell ref="AC11:AJ13"/>
    <mergeCell ref="AC15:AJ15"/>
    <mergeCell ref="AC16:AJ16"/>
    <mergeCell ref="AC17:AJ17"/>
    <mergeCell ref="AQ18:AY18"/>
    <mergeCell ref="H14:AB14"/>
    <mergeCell ref="H15:AB15"/>
    <mergeCell ref="H16:AB16"/>
    <mergeCell ref="H17:AB17"/>
    <mergeCell ref="H18:AB18"/>
    <mergeCell ref="AC18:AJ18"/>
    <mergeCell ref="AK18:AP18"/>
    <mergeCell ref="AC14:AJ14"/>
    <mergeCell ref="AQ11:AY13"/>
    <mergeCell ref="AQ14:AY14"/>
    <mergeCell ref="AQ15:AY15"/>
    <mergeCell ref="AQ16:AY16"/>
    <mergeCell ref="AQ17:AY17"/>
    <mergeCell ref="AQ19:AY19"/>
    <mergeCell ref="AQ20:AY20"/>
    <mergeCell ref="AQ21:AY21"/>
    <mergeCell ref="H23:AB25"/>
    <mergeCell ref="AC23:AJ25"/>
    <mergeCell ref="AK23:AY25"/>
    <mergeCell ref="AC19:AJ19"/>
    <mergeCell ref="AC20:AJ20"/>
    <mergeCell ref="AC21:AJ21"/>
    <mergeCell ref="AK21:AP21"/>
    <mergeCell ref="AK19:AP19"/>
    <mergeCell ref="AK20:AP20"/>
    <mergeCell ref="H21:AB21"/>
    <mergeCell ref="H26:AB26"/>
    <mergeCell ref="H27:AB27"/>
    <mergeCell ref="AC26:AJ26"/>
    <mergeCell ref="AC27:AJ27"/>
    <mergeCell ref="AK26:AY26"/>
    <mergeCell ref="AK27:AY27"/>
  </mergeCells>
  <pageMargins left="0.7" right="0.7" top="1.5" bottom="0.75" header="0.55000000000000004" footer="0.3"/>
  <pageSetup orientation="portrait" r:id="rId1"/>
  <headerFooter>
    <oddHeader>&amp;C&amp;G</oddHeader>
    <oddFooter>&amp;L&amp;D&amp;R&amp;N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theme="1"/>
    <pageSetUpPr fitToPage="1"/>
  </sheetPr>
  <dimension ref="D1:AC34"/>
  <sheetViews>
    <sheetView showGridLines="0" showRowColHeaders="0" zoomScaleNormal="100" workbookViewId="0"/>
  </sheetViews>
  <sheetFormatPr defaultRowHeight="15" x14ac:dyDescent="0.25"/>
  <cols>
    <col min="1" max="1" width="1.28515625" customWidth="1"/>
    <col min="2" max="2" width="1.140625" customWidth="1"/>
    <col min="3" max="3" width="1.5703125" customWidth="1"/>
    <col min="4" max="4" width="6.28515625" style="53" customWidth="1"/>
    <col min="5" max="5" width="12.140625" style="53" customWidth="1"/>
    <col min="6" max="6" width="12.85546875" style="53" customWidth="1"/>
    <col min="7" max="7" width="9.140625" customWidth="1"/>
    <col min="8" max="9" width="5.5703125" customWidth="1"/>
    <col min="10" max="10" width="8.5703125" customWidth="1"/>
    <col min="11" max="12" width="5.5703125" customWidth="1"/>
    <col min="13" max="13" width="8.5703125" customWidth="1"/>
    <col min="14" max="15" width="5.5703125" customWidth="1"/>
    <col min="16" max="16" width="8.5703125" customWidth="1"/>
    <col min="17" max="18" width="5.5703125" customWidth="1"/>
    <col min="19" max="19" width="8.5703125" customWidth="1"/>
    <col min="20" max="21" width="5.5703125" customWidth="1"/>
    <col min="23" max="24" width="5.5703125" customWidth="1"/>
    <col min="25" max="25" width="2.5703125" customWidth="1"/>
  </cols>
  <sheetData>
    <row r="1" spans="4:29" ht="7.5" customHeight="1" thickBot="1" x14ac:dyDescent="0.3"/>
    <row r="2" spans="4:29" ht="16.899999999999999" customHeight="1" x14ac:dyDescent="0.25">
      <c r="D2" s="1197" t="s">
        <v>750</v>
      </c>
      <c r="E2" s="1198"/>
      <c r="F2" s="1198"/>
      <c r="G2" s="1198"/>
      <c r="H2" s="1198"/>
      <c r="I2" s="1198"/>
      <c r="J2" s="1198"/>
      <c r="K2" s="1198"/>
      <c r="L2" s="1198"/>
      <c r="M2" s="1198"/>
      <c r="N2" s="1198"/>
      <c r="O2" s="1198"/>
      <c r="P2" s="1198"/>
      <c r="Q2" s="1198"/>
      <c r="R2" s="1198"/>
      <c r="S2" s="1198"/>
      <c r="T2" s="1198"/>
      <c r="U2" s="1198"/>
      <c r="V2" s="1198"/>
      <c r="W2" s="1198"/>
      <c r="X2" s="1199"/>
      <c r="Y2" s="118"/>
    </row>
    <row r="3" spans="4:29" ht="31.5" customHeight="1" thickBot="1" x14ac:dyDescent="0.3">
      <c r="D3" s="1200"/>
      <c r="E3" s="1201"/>
      <c r="F3" s="1201"/>
      <c r="G3" s="1201"/>
      <c r="H3" s="1201"/>
      <c r="I3" s="1201"/>
      <c r="J3" s="1201"/>
      <c r="K3" s="1201"/>
      <c r="L3" s="1201"/>
      <c r="M3" s="1201"/>
      <c r="N3" s="1201"/>
      <c r="O3" s="1201"/>
      <c r="P3" s="1201"/>
      <c r="Q3" s="1201"/>
      <c r="R3" s="1201"/>
      <c r="S3" s="1201"/>
      <c r="T3" s="1201"/>
      <c r="U3" s="1201"/>
      <c r="V3" s="1201"/>
      <c r="W3" s="1201"/>
      <c r="X3" s="1202"/>
      <c r="Y3" s="118"/>
    </row>
    <row r="4" spans="4:29" ht="16.899999999999999" customHeight="1" thickBot="1" x14ac:dyDescent="0.3">
      <c r="D4" s="376"/>
      <c r="E4" s="377"/>
      <c r="F4" s="378"/>
      <c r="G4" s="1203" t="s">
        <v>115</v>
      </c>
      <c r="H4" s="1203"/>
      <c r="I4" s="1204"/>
      <c r="J4" s="1203" t="s">
        <v>115</v>
      </c>
      <c r="K4" s="1203"/>
      <c r="L4" s="1204"/>
      <c r="M4" s="1203" t="s">
        <v>115</v>
      </c>
      <c r="N4" s="1203"/>
      <c r="O4" s="1204"/>
      <c r="P4" s="1203" t="s">
        <v>115</v>
      </c>
      <c r="Q4" s="1203"/>
      <c r="R4" s="1204"/>
      <c r="S4" s="1203" t="s">
        <v>115</v>
      </c>
      <c r="T4" s="1203"/>
      <c r="U4" s="1204"/>
      <c r="V4" s="1203" t="s">
        <v>115</v>
      </c>
      <c r="W4" s="1203"/>
      <c r="X4" s="1204"/>
      <c r="Y4" s="118"/>
    </row>
    <row r="5" spans="4:29" ht="16.899999999999999" customHeight="1" thickBot="1" x14ac:dyDescent="0.3">
      <c r="D5" s="1226" t="s">
        <v>608</v>
      </c>
      <c r="E5" s="1227"/>
      <c r="F5" s="1228"/>
      <c r="G5" s="1219"/>
      <c r="H5" s="1220"/>
      <c r="I5" s="1221"/>
      <c r="J5" s="1223"/>
      <c r="K5" s="1224"/>
      <c r="L5" s="1225"/>
      <c r="M5" s="1219"/>
      <c r="N5" s="1220"/>
      <c r="O5" s="1221"/>
      <c r="P5" s="1223"/>
      <c r="Q5" s="1224"/>
      <c r="R5" s="1225"/>
      <c r="S5" s="1214"/>
      <c r="T5" s="1214"/>
      <c r="U5" s="1214"/>
      <c r="V5" s="1223"/>
      <c r="W5" s="1224"/>
      <c r="X5" s="1225"/>
      <c r="Y5" s="118"/>
    </row>
    <row r="6" spans="4:29" ht="16.899999999999999" customHeight="1" x14ac:dyDescent="0.25">
      <c r="D6" s="1234"/>
      <c r="E6" s="380"/>
      <c r="F6" s="381"/>
      <c r="G6" s="1215" t="s">
        <v>714</v>
      </c>
      <c r="H6" s="1215"/>
      <c r="I6" s="1236"/>
      <c r="J6" s="1215" t="s">
        <v>714</v>
      </c>
      <c r="K6" s="1215"/>
      <c r="L6" s="1236"/>
      <c r="M6" s="1215" t="s">
        <v>714</v>
      </c>
      <c r="N6" s="1215"/>
      <c r="O6" s="1217"/>
      <c r="P6" s="1215" t="s">
        <v>714</v>
      </c>
      <c r="Q6" s="1215"/>
      <c r="R6" s="1217"/>
      <c r="S6" s="1215" t="s">
        <v>714</v>
      </c>
      <c r="T6" s="1215"/>
      <c r="U6" s="1217"/>
      <c r="V6" s="1215" t="s">
        <v>714</v>
      </c>
      <c r="W6" s="1215"/>
      <c r="X6" s="1217"/>
      <c r="Y6" s="55"/>
    </row>
    <row r="7" spans="4:29" ht="16.899999999999999" customHeight="1" thickBot="1" x14ac:dyDescent="0.3">
      <c r="D7" s="1235"/>
      <c r="E7" s="382"/>
      <c r="F7" s="383"/>
      <c r="G7" s="1216"/>
      <c r="H7" s="1216"/>
      <c r="I7" s="1237"/>
      <c r="J7" s="1216"/>
      <c r="K7" s="1216"/>
      <c r="L7" s="1237"/>
      <c r="M7" s="1216"/>
      <c r="N7" s="1216"/>
      <c r="O7" s="1222"/>
      <c r="P7" s="1216"/>
      <c r="Q7" s="1216"/>
      <c r="R7" s="1222"/>
      <c r="S7" s="1216"/>
      <c r="T7" s="1216"/>
      <c r="U7" s="1218"/>
      <c r="V7" s="1216"/>
      <c r="W7" s="1216"/>
      <c r="X7" s="1218"/>
      <c r="Y7" s="55"/>
    </row>
    <row r="8" spans="4:29" ht="16.899999999999999" customHeight="1" thickBot="1" x14ac:dyDescent="0.3">
      <c r="D8" s="1235"/>
      <c r="E8" s="382"/>
      <c r="F8" s="383"/>
      <c r="G8" s="1211" t="str">
        <f>IF(I6&gt;5,"No Staffing Credit",IF(I6&lt;5.1," "))</f>
        <v xml:space="preserve"> </v>
      </c>
      <c r="H8" s="1212"/>
      <c r="I8" s="1213"/>
      <c r="J8" s="1211" t="str">
        <f>IF(L6&gt;5,"No Staffing Credit",IF(L6&lt;5.1," "))</f>
        <v xml:space="preserve"> </v>
      </c>
      <c r="K8" s="1212"/>
      <c r="L8" s="1213"/>
      <c r="M8" s="1211" t="str">
        <f>IF(O6&gt;5,"No Staffing Credit",IF(O6&lt;5.1," "))</f>
        <v xml:space="preserve"> </v>
      </c>
      <c r="N8" s="1212"/>
      <c r="O8" s="1213"/>
      <c r="P8" s="1211" t="str">
        <f>IF(R6&gt;5,"No Staffing Credit",IF(R6&lt;5.1," "))</f>
        <v xml:space="preserve"> </v>
      </c>
      <c r="Q8" s="1212"/>
      <c r="R8" s="1213"/>
      <c r="S8" s="1211" t="str">
        <f>IF(U6&gt;5,"No Staffing Credit",IF(U6&lt;5.1," "))</f>
        <v xml:space="preserve"> </v>
      </c>
      <c r="T8" s="1212"/>
      <c r="U8" s="1213"/>
      <c r="V8" s="1211" t="str">
        <f>IF(X6&gt;5,"No Staffing Credit",IF(X6&lt;5.1," "))</f>
        <v xml:space="preserve"> </v>
      </c>
      <c r="W8" s="1212"/>
      <c r="X8" s="1213"/>
      <c r="Y8" s="55"/>
    </row>
    <row r="9" spans="4:29" ht="34.5" customHeight="1" thickBot="1" x14ac:dyDescent="0.3">
      <c r="D9" s="384" t="s">
        <v>104</v>
      </c>
      <c r="E9" s="386" t="s">
        <v>105</v>
      </c>
      <c r="F9" s="379" t="s">
        <v>715</v>
      </c>
      <c r="G9" s="73" t="s">
        <v>116</v>
      </c>
      <c r="H9" s="1229" t="s">
        <v>865</v>
      </c>
      <c r="I9" s="1230"/>
      <c r="J9" s="73" t="s">
        <v>116</v>
      </c>
      <c r="K9" s="1229" t="s">
        <v>865</v>
      </c>
      <c r="L9" s="1230"/>
      <c r="M9" s="76" t="s">
        <v>116</v>
      </c>
      <c r="N9" s="1229" t="s">
        <v>865</v>
      </c>
      <c r="O9" s="1230"/>
      <c r="P9" s="73" t="s">
        <v>116</v>
      </c>
      <c r="Q9" s="1229" t="s">
        <v>865</v>
      </c>
      <c r="R9" s="1230"/>
      <c r="S9" s="76" t="s">
        <v>116</v>
      </c>
      <c r="T9" s="1229" t="s">
        <v>865</v>
      </c>
      <c r="U9" s="1230"/>
      <c r="V9" s="73" t="s">
        <v>116</v>
      </c>
      <c r="W9" s="1229" t="s">
        <v>865</v>
      </c>
      <c r="X9" s="1230"/>
      <c r="Y9" s="288"/>
      <c r="Z9" s="1233"/>
      <c r="AA9" s="1233"/>
      <c r="AB9" s="1233"/>
      <c r="AC9" s="1233"/>
    </row>
    <row r="10" spans="4:29" ht="14.45" customHeight="1" x14ac:dyDescent="0.25">
      <c r="D10" s="43">
        <v>1</v>
      </c>
      <c r="E10" s="385">
        <f>'Structure Fire Respones'!D7</f>
        <v>0</v>
      </c>
      <c r="F10" s="396">
        <f>'Structure Fire Respones'!E7</f>
        <v>0</v>
      </c>
      <c r="G10" s="600"/>
      <c r="H10" s="1231"/>
      <c r="I10" s="1232"/>
      <c r="J10" s="290"/>
      <c r="K10" s="1231"/>
      <c r="L10" s="1232"/>
      <c r="M10" s="290"/>
      <c r="N10" s="1231"/>
      <c r="O10" s="1232"/>
      <c r="P10" s="290"/>
      <c r="Q10" s="1231"/>
      <c r="R10" s="1232"/>
      <c r="S10" s="290"/>
      <c r="T10" s="1231"/>
      <c r="U10" s="1232"/>
      <c r="V10" s="290"/>
      <c r="W10" s="1231"/>
      <c r="X10" s="1242"/>
      <c r="Y10" s="11"/>
      <c r="Z10" s="129"/>
      <c r="AA10" s="129"/>
    </row>
    <row r="11" spans="4:29" ht="16.5" customHeight="1" x14ac:dyDescent="0.25">
      <c r="D11" s="44">
        <v>2</v>
      </c>
      <c r="E11" s="78">
        <f>'Structure Fire Respones'!D8</f>
        <v>0</v>
      </c>
      <c r="F11" s="397">
        <f>'Structure Fire Respones'!E8</f>
        <v>0</v>
      </c>
      <c r="G11" s="600"/>
      <c r="H11" s="1231"/>
      <c r="I11" s="1232"/>
      <c r="J11" s="290"/>
      <c r="K11" s="1231"/>
      <c r="L11" s="1232"/>
      <c r="M11" s="290"/>
      <c r="N11" s="1231"/>
      <c r="O11" s="1232"/>
      <c r="P11" s="290"/>
      <c r="Q11" s="1231"/>
      <c r="R11" s="1232"/>
      <c r="S11" s="290"/>
      <c r="T11" s="1231"/>
      <c r="U11" s="1232"/>
      <c r="V11" s="290"/>
      <c r="W11" s="1231"/>
      <c r="X11" s="1242"/>
      <c r="Y11" s="11"/>
      <c r="Z11" s="129"/>
      <c r="AA11" s="129"/>
    </row>
    <row r="12" spans="4:29" ht="16.5" customHeight="1" x14ac:dyDescent="0.25">
      <c r="D12" s="44">
        <v>3</v>
      </c>
      <c r="E12" s="78">
        <f>'Structure Fire Respones'!D9</f>
        <v>0</v>
      </c>
      <c r="F12" s="397">
        <f>'Structure Fire Respones'!E9</f>
        <v>0</v>
      </c>
      <c r="G12" s="600"/>
      <c r="H12" s="1231"/>
      <c r="I12" s="1232"/>
      <c r="J12" s="290"/>
      <c r="K12" s="1231"/>
      <c r="L12" s="1232"/>
      <c r="M12" s="290"/>
      <c r="N12" s="1231"/>
      <c r="O12" s="1232"/>
      <c r="P12" s="290"/>
      <c r="Q12" s="1231"/>
      <c r="R12" s="1232"/>
      <c r="S12" s="290"/>
      <c r="T12" s="1231"/>
      <c r="U12" s="1232"/>
      <c r="V12" s="290"/>
      <c r="W12" s="1231"/>
      <c r="X12" s="1242"/>
      <c r="Y12" s="52"/>
    </row>
    <row r="13" spans="4:29" ht="16.5" customHeight="1" x14ac:dyDescent="0.25">
      <c r="D13" s="44">
        <v>4</v>
      </c>
      <c r="E13" s="78">
        <f>'Structure Fire Respones'!D10</f>
        <v>0</v>
      </c>
      <c r="F13" s="397">
        <f>'Structure Fire Respones'!E10</f>
        <v>0</v>
      </c>
      <c r="G13" s="600"/>
      <c r="H13" s="1231"/>
      <c r="I13" s="1232"/>
      <c r="J13" s="290"/>
      <c r="K13" s="1231"/>
      <c r="L13" s="1232"/>
      <c r="M13" s="290"/>
      <c r="N13" s="1231"/>
      <c r="O13" s="1232"/>
      <c r="P13" s="290"/>
      <c r="Q13" s="1231"/>
      <c r="R13" s="1232"/>
      <c r="S13" s="290"/>
      <c r="T13" s="1231"/>
      <c r="U13" s="1232"/>
      <c r="V13" s="290"/>
      <c r="W13" s="1231"/>
      <c r="X13" s="1242"/>
      <c r="Y13" s="52"/>
    </row>
    <row r="14" spans="4:29" ht="16.5" customHeight="1" x14ac:dyDescent="0.25">
      <c r="D14" s="44">
        <v>5</v>
      </c>
      <c r="E14" s="78">
        <f>'Structure Fire Respones'!D11</f>
        <v>0</v>
      </c>
      <c r="F14" s="397">
        <f>'Structure Fire Respones'!E11</f>
        <v>0</v>
      </c>
      <c r="G14" s="600"/>
      <c r="H14" s="1231"/>
      <c r="I14" s="1232"/>
      <c r="J14" s="290"/>
      <c r="K14" s="1231"/>
      <c r="L14" s="1232"/>
      <c r="M14" s="290"/>
      <c r="N14" s="1231"/>
      <c r="O14" s="1232"/>
      <c r="P14" s="290"/>
      <c r="Q14" s="1231"/>
      <c r="R14" s="1232"/>
      <c r="S14" s="290"/>
      <c r="T14" s="1231"/>
      <c r="U14" s="1232"/>
      <c r="V14" s="290"/>
      <c r="W14" s="1231"/>
      <c r="X14" s="1242"/>
      <c r="Y14" s="52"/>
    </row>
    <row r="15" spans="4:29" ht="15" customHeight="1" x14ac:dyDescent="0.25">
      <c r="D15" s="44">
        <v>6</v>
      </c>
      <c r="E15" s="78">
        <f>'Structure Fire Respones'!D12</f>
        <v>0</v>
      </c>
      <c r="F15" s="397">
        <f>'Structure Fire Respones'!E12</f>
        <v>0</v>
      </c>
      <c r="G15" s="600"/>
      <c r="H15" s="1231"/>
      <c r="I15" s="1232"/>
      <c r="J15" s="290"/>
      <c r="K15" s="1231"/>
      <c r="L15" s="1232"/>
      <c r="M15" s="290"/>
      <c r="N15" s="1231"/>
      <c r="O15" s="1232"/>
      <c r="P15" s="290"/>
      <c r="Q15" s="1231"/>
      <c r="R15" s="1232"/>
      <c r="S15" s="291"/>
      <c r="T15" s="1231"/>
      <c r="U15" s="1232"/>
      <c r="V15" s="290"/>
      <c r="W15" s="1231"/>
      <c r="X15" s="1242"/>
      <c r="Y15" s="52"/>
      <c r="Z15" s="1233" t="s">
        <v>713</v>
      </c>
      <c r="AA15" s="1233"/>
      <c r="AB15" s="1233"/>
      <c r="AC15" s="1233"/>
    </row>
    <row r="16" spans="4:29" ht="18.75" x14ac:dyDescent="0.25">
      <c r="D16" s="44">
        <v>7</v>
      </c>
      <c r="E16" s="78">
        <f>'Structure Fire Respones'!D13</f>
        <v>0</v>
      </c>
      <c r="F16" s="397">
        <f>'Structure Fire Respones'!E13</f>
        <v>0</v>
      </c>
      <c r="G16" s="600"/>
      <c r="H16" s="1231"/>
      <c r="I16" s="1232"/>
      <c r="J16" s="290"/>
      <c r="K16" s="1231"/>
      <c r="L16" s="1232"/>
      <c r="M16" s="290"/>
      <c r="N16" s="1231"/>
      <c r="O16" s="1232"/>
      <c r="P16" s="290"/>
      <c r="Q16" s="1231"/>
      <c r="R16" s="1232"/>
      <c r="S16" s="291"/>
      <c r="T16" s="1231"/>
      <c r="U16" s="1232"/>
      <c r="V16" s="290"/>
      <c r="W16" s="1231"/>
      <c r="X16" s="1242"/>
      <c r="Y16" s="52"/>
      <c r="Z16" s="131"/>
      <c r="AA16" s="131"/>
      <c r="AB16" s="131"/>
    </row>
    <row r="17" spans="4:29" ht="18.75" x14ac:dyDescent="0.25">
      <c r="D17" s="44">
        <v>8</v>
      </c>
      <c r="E17" s="78">
        <f>'Structure Fire Respones'!D14</f>
        <v>0</v>
      </c>
      <c r="F17" s="397">
        <f>'Structure Fire Respones'!E14</f>
        <v>0</v>
      </c>
      <c r="G17" s="600"/>
      <c r="H17" s="1231"/>
      <c r="I17" s="1232"/>
      <c r="J17" s="290"/>
      <c r="K17" s="1231"/>
      <c r="L17" s="1232"/>
      <c r="M17" s="290"/>
      <c r="N17" s="1231"/>
      <c r="O17" s="1232"/>
      <c r="P17" s="290"/>
      <c r="Q17" s="1231"/>
      <c r="R17" s="1232"/>
      <c r="S17" s="291"/>
      <c r="T17" s="1231"/>
      <c r="U17" s="1232"/>
      <c r="V17" s="290"/>
      <c r="W17" s="1231"/>
      <c r="X17" s="1242"/>
      <c r="Y17" s="52"/>
      <c r="Z17" s="131"/>
      <c r="AA17" s="131"/>
      <c r="AB17" s="131"/>
    </row>
    <row r="18" spans="4:29" ht="18.75" x14ac:dyDescent="0.25">
      <c r="D18" s="44">
        <v>9</v>
      </c>
      <c r="E18" s="78">
        <f>'Structure Fire Respones'!D15</f>
        <v>0</v>
      </c>
      <c r="F18" s="397">
        <f>'Structure Fire Respones'!E15</f>
        <v>0</v>
      </c>
      <c r="G18" s="600"/>
      <c r="H18" s="1231"/>
      <c r="I18" s="1232"/>
      <c r="J18" s="290"/>
      <c r="K18" s="1231"/>
      <c r="L18" s="1232"/>
      <c r="M18" s="290"/>
      <c r="N18" s="1231"/>
      <c r="O18" s="1232"/>
      <c r="P18" s="290"/>
      <c r="Q18" s="1231"/>
      <c r="R18" s="1232"/>
      <c r="S18" s="291"/>
      <c r="T18" s="1231"/>
      <c r="U18" s="1232"/>
      <c r="V18" s="290"/>
      <c r="W18" s="1231"/>
      <c r="X18" s="1242"/>
      <c r="Y18" s="52"/>
      <c r="Z18" s="131"/>
      <c r="AA18" s="131"/>
      <c r="AB18" s="131"/>
    </row>
    <row r="19" spans="4:29" ht="18.75" x14ac:dyDescent="0.25">
      <c r="D19" s="44">
        <v>10</v>
      </c>
      <c r="E19" s="78">
        <f>'Structure Fire Respones'!D16</f>
        <v>0</v>
      </c>
      <c r="F19" s="397">
        <f>'Structure Fire Respones'!E16</f>
        <v>0</v>
      </c>
      <c r="G19" s="600"/>
      <c r="H19" s="1231"/>
      <c r="I19" s="1232"/>
      <c r="J19" s="290"/>
      <c r="K19" s="1231"/>
      <c r="L19" s="1232"/>
      <c r="M19" s="290"/>
      <c r="N19" s="1231"/>
      <c r="O19" s="1232"/>
      <c r="P19" s="290"/>
      <c r="Q19" s="1231"/>
      <c r="R19" s="1232"/>
      <c r="S19" s="291"/>
      <c r="T19" s="1231"/>
      <c r="U19" s="1232"/>
      <c r="V19" s="290"/>
      <c r="W19" s="1231"/>
      <c r="X19" s="1242"/>
      <c r="Y19" s="52"/>
      <c r="Z19" s="131"/>
      <c r="AA19" s="131"/>
      <c r="AB19" s="131"/>
    </row>
    <row r="20" spans="4:29" ht="15" customHeight="1" x14ac:dyDescent="0.25">
      <c r="D20" s="44">
        <v>11</v>
      </c>
      <c r="E20" s="78">
        <f>'Structure Fire Respones'!D17</f>
        <v>0</v>
      </c>
      <c r="F20" s="397">
        <f>'Structure Fire Respones'!E17</f>
        <v>0</v>
      </c>
      <c r="G20" s="600"/>
      <c r="H20" s="1231"/>
      <c r="I20" s="1232"/>
      <c r="J20" s="290"/>
      <c r="K20" s="1231"/>
      <c r="L20" s="1232"/>
      <c r="M20" s="290"/>
      <c r="N20" s="1231"/>
      <c r="O20" s="1232"/>
      <c r="P20" s="290"/>
      <c r="Q20" s="1231"/>
      <c r="R20" s="1232"/>
      <c r="S20" s="291"/>
      <c r="T20" s="1231"/>
      <c r="U20" s="1232"/>
      <c r="V20" s="290"/>
      <c r="W20" s="1231"/>
      <c r="X20" s="1242"/>
      <c r="Y20" s="52"/>
      <c r="Z20" s="131"/>
      <c r="AA20" s="131"/>
      <c r="AB20" s="131"/>
    </row>
    <row r="21" spans="4:29" ht="15" customHeight="1" x14ac:dyDescent="0.25">
      <c r="D21" s="44">
        <v>12</v>
      </c>
      <c r="E21" s="78">
        <f>'Structure Fire Respones'!D18</f>
        <v>0</v>
      </c>
      <c r="F21" s="397">
        <f>'Structure Fire Respones'!E18</f>
        <v>0</v>
      </c>
      <c r="G21" s="600"/>
      <c r="H21" s="1231"/>
      <c r="I21" s="1232"/>
      <c r="J21" s="290"/>
      <c r="K21" s="1231"/>
      <c r="L21" s="1232"/>
      <c r="M21" s="290"/>
      <c r="N21" s="1231"/>
      <c r="O21" s="1232"/>
      <c r="P21" s="290"/>
      <c r="Q21" s="1231"/>
      <c r="R21" s="1232"/>
      <c r="S21" s="291"/>
      <c r="T21" s="1231"/>
      <c r="U21" s="1232"/>
      <c r="V21" s="290"/>
      <c r="W21" s="1231"/>
      <c r="X21" s="1242"/>
      <c r="Y21" s="52"/>
      <c r="Z21" s="131"/>
      <c r="AA21" s="131"/>
      <c r="AB21" s="131"/>
    </row>
    <row r="22" spans="4:29" ht="15" customHeight="1" x14ac:dyDescent="0.25">
      <c r="D22" s="44">
        <v>13</v>
      </c>
      <c r="E22" s="78">
        <f>'Structure Fire Respones'!D19</f>
        <v>0</v>
      </c>
      <c r="F22" s="397">
        <f>'Structure Fire Respones'!E19</f>
        <v>0</v>
      </c>
      <c r="G22" s="600"/>
      <c r="H22" s="1231"/>
      <c r="I22" s="1232"/>
      <c r="J22" s="290"/>
      <c r="K22" s="1231"/>
      <c r="L22" s="1232"/>
      <c r="M22" s="290"/>
      <c r="N22" s="1231"/>
      <c r="O22" s="1232"/>
      <c r="P22" s="290"/>
      <c r="Q22" s="1231"/>
      <c r="R22" s="1232"/>
      <c r="S22" s="291"/>
      <c r="T22" s="1231"/>
      <c r="U22" s="1232"/>
      <c r="V22" s="290"/>
      <c r="W22" s="1231"/>
      <c r="X22" s="1242"/>
      <c r="Y22" s="52"/>
      <c r="Z22" s="131"/>
      <c r="AA22" s="131"/>
      <c r="AB22" s="131"/>
    </row>
    <row r="23" spans="4:29" ht="15" customHeight="1" x14ac:dyDescent="0.25">
      <c r="D23" s="44">
        <v>14</v>
      </c>
      <c r="E23" s="78">
        <f>'Structure Fire Respones'!D20</f>
        <v>0</v>
      </c>
      <c r="F23" s="397">
        <f>'Structure Fire Respones'!E20</f>
        <v>0</v>
      </c>
      <c r="G23" s="600"/>
      <c r="H23" s="1231"/>
      <c r="I23" s="1232"/>
      <c r="J23" s="290"/>
      <c r="K23" s="1231"/>
      <c r="L23" s="1232"/>
      <c r="M23" s="290"/>
      <c r="N23" s="1231"/>
      <c r="O23" s="1232"/>
      <c r="P23" s="290"/>
      <c r="Q23" s="1231"/>
      <c r="R23" s="1232"/>
      <c r="S23" s="291"/>
      <c r="T23" s="1231"/>
      <c r="U23" s="1232"/>
      <c r="V23" s="290"/>
      <c r="W23" s="1231"/>
      <c r="X23" s="1242"/>
      <c r="Y23" s="52"/>
      <c r="Z23" s="947" t="s">
        <v>717</v>
      </c>
      <c r="AA23" s="947"/>
      <c r="AB23" s="947"/>
      <c r="AC23" s="947"/>
    </row>
    <row r="24" spans="4:29" ht="15" customHeight="1" x14ac:dyDescent="0.25">
      <c r="D24" s="44">
        <v>15</v>
      </c>
      <c r="E24" s="78">
        <f>'Structure Fire Respones'!D21</f>
        <v>0</v>
      </c>
      <c r="F24" s="397">
        <f>'Structure Fire Respones'!E21</f>
        <v>0</v>
      </c>
      <c r="G24" s="600"/>
      <c r="H24" s="1231"/>
      <c r="I24" s="1232"/>
      <c r="J24" s="290"/>
      <c r="K24" s="1231"/>
      <c r="L24" s="1232"/>
      <c r="M24" s="290"/>
      <c r="N24" s="1231"/>
      <c r="O24" s="1232"/>
      <c r="P24" s="290"/>
      <c r="Q24" s="1231"/>
      <c r="R24" s="1232"/>
      <c r="S24" s="291"/>
      <c r="T24" s="1231"/>
      <c r="U24" s="1232"/>
      <c r="V24" s="290"/>
      <c r="W24" s="1231"/>
      <c r="X24" s="1242"/>
      <c r="Y24" s="52"/>
    </row>
    <row r="25" spans="4:29" ht="15" customHeight="1" x14ac:dyDescent="0.25">
      <c r="D25" s="44">
        <v>16</v>
      </c>
      <c r="E25" s="78">
        <f>'Structure Fire Respones'!D22</f>
        <v>0</v>
      </c>
      <c r="F25" s="397">
        <f>'Structure Fire Respones'!E22</f>
        <v>0</v>
      </c>
      <c r="G25" s="600"/>
      <c r="H25" s="1231"/>
      <c r="I25" s="1232"/>
      <c r="J25" s="290"/>
      <c r="K25" s="1231"/>
      <c r="L25" s="1232"/>
      <c r="M25" s="290"/>
      <c r="N25" s="1231"/>
      <c r="O25" s="1232"/>
      <c r="P25" s="290"/>
      <c r="Q25" s="1231"/>
      <c r="R25" s="1232"/>
      <c r="S25" s="291"/>
      <c r="T25" s="1231"/>
      <c r="U25" s="1232"/>
      <c r="V25" s="290"/>
      <c r="W25" s="1231"/>
      <c r="X25" s="1242"/>
      <c r="Y25" s="11"/>
    </row>
    <row r="26" spans="4:29" ht="15" customHeight="1" x14ac:dyDescent="0.25">
      <c r="D26" s="44">
        <v>17</v>
      </c>
      <c r="E26" s="78">
        <f>'Structure Fire Respones'!D23</f>
        <v>0</v>
      </c>
      <c r="F26" s="397">
        <f>'Structure Fire Respones'!E23</f>
        <v>0</v>
      </c>
      <c r="G26" s="600"/>
      <c r="H26" s="1231"/>
      <c r="I26" s="1232"/>
      <c r="J26" s="290"/>
      <c r="K26" s="1231"/>
      <c r="L26" s="1232"/>
      <c r="M26" s="290"/>
      <c r="N26" s="1231"/>
      <c r="O26" s="1232"/>
      <c r="P26" s="290"/>
      <c r="Q26" s="1231"/>
      <c r="R26" s="1232"/>
      <c r="S26" s="291"/>
      <c r="T26" s="1231"/>
      <c r="U26" s="1232"/>
      <c r="V26" s="290"/>
      <c r="W26" s="1231"/>
      <c r="X26" s="1242"/>
      <c r="Y26" s="11"/>
    </row>
    <row r="27" spans="4:29" x14ac:dyDescent="0.25">
      <c r="D27" s="44">
        <v>18</v>
      </c>
      <c r="E27" s="78">
        <f>'Structure Fire Respones'!D24</f>
        <v>0</v>
      </c>
      <c r="F27" s="397">
        <f>'Structure Fire Respones'!E24</f>
        <v>0</v>
      </c>
      <c r="G27" s="600"/>
      <c r="H27" s="1231"/>
      <c r="I27" s="1232"/>
      <c r="J27" s="290"/>
      <c r="K27" s="1231"/>
      <c r="L27" s="1232"/>
      <c r="M27" s="290"/>
      <c r="N27" s="1231"/>
      <c r="O27" s="1232"/>
      <c r="P27" s="290"/>
      <c r="Q27" s="1231"/>
      <c r="R27" s="1232"/>
      <c r="S27" s="291"/>
      <c r="T27" s="1231"/>
      <c r="U27" s="1232"/>
      <c r="V27" s="290"/>
      <c r="W27" s="1231"/>
      <c r="X27" s="1242"/>
      <c r="Y27" s="11"/>
    </row>
    <row r="28" spans="4:29" x14ac:dyDescent="0.25">
      <c r="D28" s="44">
        <v>19</v>
      </c>
      <c r="E28" s="78">
        <f>'Structure Fire Respones'!D25</f>
        <v>0</v>
      </c>
      <c r="F28" s="397">
        <f>'Structure Fire Respones'!E25</f>
        <v>0</v>
      </c>
      <c r="G28" s="600"/>
      <c r="H28" s="1231"/>
      <c r="I28" s="1232"/>
      <c r="J28" s="290"/>
      <c r="K28" s="1231"/>
      <c r="L28" s="1232"/>
      <c r="M28" s="290"/>
      <c r="N28" s="1231"/>
      <c r="O28" s="1232"/>
      <c r="P28" s="290"/>
      <c r="Q28" s="1231"/>
      <c r="R28" s="1232"/>
      <c r="S28" s="291"/>
      <c r="T28" s="1231"/>
      <c r="U28" s="1232"/>
      <c r="V28" s="290"/>
      <c r="W28" s="1231"/>
      <c r="X28" s="1242"/>
      <c r="Y28" s="11"/>
    </row>
    <row r="29" spans="4:29" ht="15.75" thickBot="1" x14ac:dyDescent="0.3">
      <c r="D29" s="45">
        <v>20</v>
      </c>
      <c r="E29" s="78">
        <f>'Structure Fire Respones'!D26</f>
        <v>0</v>
      </c>
      <c r="F29" s="397">
        <f>'Structure Fire Respones'!E26</f>
        <v>0</v>
      </c>
      <c r="G29" s="600"/>
      <c r="H29" s="1231"/>
      <c r="I29" s="1232"/>
      <c r="J29" s="290"/>
      <c r="K29" s="1231"/>
      <c r="L29" s="1232"/>
      <c r="M29" s="290"/>
      <c r="N29" s="1231"/>
      <c r="O29" s="1232"/>
      <c r="P29" s="293"/>
      <c r="Q29" s="1231"/>
      <c r="R29" s="1232"/>
      <c r="S29" s="292"/>
      <c r="T29" s="1231"/>
      <c r="U29" s="1232"/>
      <c r="V29" s="293"/>
      <c r="W29" s="1231"/>
      <c r="X29" s="1242"/>
      <c r="Y29" s="11"/>
    </row>
    <row r="30" spans="4:29" ht="15.75" thickBot="1" x14ac:dyDescent="0.3">
      <c r="D30" s="1205" t="s">
        <v>110</v>
      </c>
      <c r="E30" s="1206"/>
      <c r="F30" s="1207"/>
      <c r="G30" s="375"/>
      <c r="H30" s="1238">
        <f>SUM(H10:H29)</f>
        <v>0</v>
      </c>
      <c r="I30" s="1239"/>
      <c r="J30" s="85"/>
      <c r="K30" s="1238">
        <f>SUM(K10:K29)</f>
        <v>0</v>
      </c>
      <c r="L30" s="1239"/>
      <c r="M30" s="85"/>
      <c r="N30" s="1238">
        <f>SUM(N10:N29)</f>
        <v>0</v>
      </c>
      <c r="O30" s="1244"/>
      <c r="P30" s="89"/>
      <c r="Q30" s="1238">
        <f>SUM(Q10:Q29)</f>
        <v>0</v>
      </c>
      <c r="R30" s="1244"/>
      <c r="S30" s="88"/>
      <c r="T30" s="1238">
        <f>SUM(T10:T29)</f>
        <v>0</v>
      </c>
      <c r="U30" s="1244"/>
      <c r="V30" s="89"/>
      <c r="W30" s="1238">
        <f>SUM(W10:W29)</f>
        <v>0</v>
      </c>
      <c r="X30" s="1244"/>
      <c r="Y30" s="53"/>
    </row>
    <row r="31" spans="4:29" ht="15.75" thickBot="1" x14ac:dyDescent="0.3">
      <c r="D31" s="1208" t="s">
        <v>112</v>
      </c>
      <c r="E31" s="1209"/>
      <c r="F31" s="1209"/>
      <c r="G31" s="1210"/>
      <c r="H31" s="1240" t="str">
        <f>IFERROR(H30/G32,"0")</f>
        <v>0</v>
      </c>
      <c r="I31" s="1241"/>
      <c r="J31" s="495" t="str">
        <f t="shared" ref="J31:V31" si="0">IFERROR(J30/J32,"0")</f>
        <v>0</v>
      </c>
      <c r="K31" s="1243" t="str">
        <f>IFERROR(K30/J32,"0")</f>
        <v>0</v>
      </c>
      <c r="L31" s="1241"/>
      <c r="M31" s="495" t="str">
        <f t="shared" si="0"/>
        <v>0</v>
      </c>
      <c r="N31" s="1243" t="str">
        <f>IFERROR(N30/M32,"0")</f>
        <v>0</v>
      </c>
      <c r="O31" s="1241"/>
      <c r="P31" s="495" t="str">
        <f t="shared" si="0"/>
        <v>0</v>
      </c>
      <c r="Q31" s="1243" t="str">
        <f>IFERROR(Q30/P32,"0")</f>
        <v>0</v>
      </c>
      <c r="R31" s="1241"/>
      <c r="S31" s="495" t="str">
        <f t="shared" si="0"/>
        <v>0</v>
      </c>
      <c r="T31" s="1243" t="str">
        <f>IFERROR(T30/S32,"0")</f>
        <v>0</v>
      </c>
      <c r="U31" s="1241"/>
      <c r="V31" s="495" t="str">
        <f t="shared" si="0"/>
        <v>0</v>
      </c>
      <c r="W31" s="1243" t="str">
        <f>IFERROR(W30/V32,"0")</f>
        <v>0</v>
      </c>
      <c r="X31" s="1241"/>
      <c r="Y31" s="289"/>
    </row>
    <row r="32" spans="4:29" hidden="1" x14ac:dyDescent="0.25">
      <c r="G32" s="53">
        <f>COUNTA(G10:G29)</f>
        <v>0</v>
      </c>
      <c r="H32" s="53">
        <f>COUNTA(G10:G29)</f>
        <v>0</v>
      </c>
      <c r="I32" s="53">
        <f>COUNTA(G10:G29)</f>
        <v>0</v>
      </c>
      <c r="J32" s="53">
        <f t="shared" ref="J32:X32" si="1">COUNTA(J10:J29)</f>
        <v>0</v>
      </c>
      <c r="K32" s="53">
        <f t="shared" si="1"/>
        <v>0</v>
      </c>
      <c r="L32" s="53">
        <f t="shared" si="1"/>
        <v>0</v>
      </c>
      <c r="M32" s="53">
        <f t="shared" si="1"/>
        <v>0</v>
      </c>
      <c r="N32" s="53">
        <f t="shared" si="1"/>
        <v>0</v>
      </c>
      <c r="O32" s="53">
        <f t="shared" si="1"/>
        <v>0</v>
      </c>
      <c r="P32" s="53">
        <f t="shared" si="1"/>
        <v>0</v>
      </c>
      <c r="Q32" s="53">
        <f t="shared" si="1"/>
        <v>0</v>
      </c>
      <c r="R32" s="53">
        <f t="shared" si="1"/>
        <v>0</v>
      </c>
      <c r="S32" s="53">
        <f t="shared" si="1"/>
        <v>0</v>
      </c>
      <c r="T32" s="53">
        <f t="shared" si="1"/>
        <v>0</v>
      </c>
      <c r="U32" s="53">
        <f t="shared" si="1"/>
        <v>0</v>
      </c>
      <c r="V32" s="53">
        <f t="shared" si="1"/>
        <v>0</v>
      </c>
      <c r="W32" s="53">
        <f t="shared" si="1"/>
        <v>0</v>
      </c>
      <c r="X32" s="53">
        <f t="shared" si="1"/>
        <v>0</v>
      </c>
    </row>
    <row r="34" spans="4:14" ht="15.75" x14ac:dyDescent="0.25">
      <c r="D34" s="898" t="s">
        <v>253</v>
      </c>
      <c r="E34" s="942"/>
      <c r="F34" s="942"/>
      <c r="G34" s="942"/>
      <c r="H34" s="942"/>
      <c r="I34" s="942"/>
      <c r="J34" s="942"/>
      <c r="K34" s="942"/>
      <c r="L34" s="942"/>
      <c r="M34" s="942"/>
      <c r="N34" s="942"/>
    </row>
  </sheetData>
  <sheetProtection algorithmName="SHA-512" hashValue="m10P6gi6yBcVFyNOsJS3+LEKvYn4BGQP9ZwxoYDXv65bXQvSwBNV9fyGpTdqXrRofTO4bk4SqXIm/pqNiv6Z/g==" saltValue="pU1+7YisaRqtfdKzKn4MpQ==" spinCount="100000" sheet="1" objects="1" scenarios="1"/>
  <mergeCells count="177">
    <mergeCell ref="W17:X17"/>
    <mergeCell ref="W18:X18"/>
    <mergeCell ref="Q26:R26"/>
    <mergeCell ref="Q20:R20"/>
    <mergeCell ref="Q21:R21"/>
    <mergeCell ref="Q22:R22"/>
    <mergeCell ref="Q23:R23"/>
    <mergeCell ref="Q24:R24"/>
    <mergeCell ref="Q25:R25"/>
    <mergeCell ref="T24:U24"/>
    <mergeCell ref="T25:U25"/>
    <mergeCell ref="T26:U26"/>
    <mergeCell ref="W19:X19"/>
    <mergeCell ref="W20:X20"/>
    <mergeCell ref="W21:X21"/>
    <mergeCell ref="Q17:R17"/>
    <mergeCell ref="Q18:R18"/>
    <mergeCell ref="Q19:R19"/>
    <mergeCell ref="T17:U17"/>
    <mergeCell ref="T18:U18"/>
    <mergeCell ref="T19:U19"/>
    <mergeCell ref="T20:U20"/>
    <mergeCell ref="T21:U21"/>
    <mergeCell ref="T22:U22"/>
    <mergeCell ref="T23:U23"/>
    <mergeCell ref="W22:X22"/>
    <mergeCell ref="W23:X23"/>
    <mergeCell ref="Q31:R31"/>
    <mergeCell ref="T30:U30"/>
    <mergeCell ref="T31:U31"/>
    <mergeCell ref="W30:X30"/>
    <mergeCell ref="W31:X31"/>
    <mergeCell ref="W24:X24"/>
    <mergeCell ref="W25:X25"/>
    <mergeCell ref="W26:X26"/>
    <mergeCell ref="Q30:R30"/>
    <mergeCell ref="T28:U28"/>
    <mergeCell ref="W27:X27"/>
    <mergeCell ref="W28:X28"/>
    <mergeCell ref="W29:X29"/>
    <mergeCell ref="Q27:R27"/>
    <mergeCell ref="Q28:R28"/>
    <mergeCell ref="Q29:R29"/>
    <mergeCell ref="T29:U29"/>
    <mergeCell ref="T27:U27"/>
    <mergeCell ref="N31:O31"/>
    <mergeCell ref="K28:L28"/>
    <mergeCell ref="K29:L29"/>
    <mergeCell ref="K30:L30"/>
    <mergeCell ref="K31:L31"/>
    <mergeCell ref="K23:L23"/>
    <mergeCell ref="K24:L24"/>
    <mergeCell ref="K25:L25"/>
    <mergeCell ref="K26:L26"/>
    <mergeCell ref="K27:L27"/>
    <mergeCell ref="N23:O23"/>
    <mergeCell ref="N24:O24"/>
    <mergeCell ref="N25:O25"/>
    <mergeCell ref="N26:O26"/>
    <mergeCell ref="N27:O27"/>
    <mergeCell ref="N28:O28"/>
    <mergeCell ref="N29:O29"/>
    <mergeCell ref="N30:O30"/>
    <mergeCell ref="H19:I19"/>
    <mergeCell ref="H20:I20"/>
    <mergeCell ref="H21:I21"/>
    <mergeCell ref="Q9:R9"/>
    <mergeCell ref="N11:O11"/>
    <mergeCell ref="N12:O12"/>
    <mergeCell ref="N13:O13"/>
    <mergeCell ref="N14:O14"/>
    <mergeCell ref="N15:O15"/>
    <mergeCell ref="N16:O16"/>
    <mergeCell ref="N17:O17"/>
    <mergeCell ref="N18:O18"/>
    <mergeCell ref="N19:O19"/>
    <mergeCell ref="Q11:R11"/>
    <mergeCell ref="Q12:R12"/>
    <mergeCell ref="Q13:R13"/>
    <mergeCell ref="Q14:R14"/>
    <mergeCell ref="Q15:R15"/>
    <mergeCell ref="Q16:R16"/>
    <mergeCell ref="T9:U9"/>
    <mergeCell ref="W9:X9"/>
    <mergeCell ref="K10:L10"/>
    <mergeCell ref="K11:L11"/>
    <mergeCell ref="Q10:R10"/>
    <mergeCell ref="T10:U10"/>
    <mergeCell ref="W10:X10"/>
    <mergeCell ref="W11:X11"/>
    <mergeCell ref="N10:O10"/>
    <mergeCell ref="W12:X12"/>
    <mergeCell ref="W13:X13"/>
    <mergeCell ref="W14:X14"/>
    <mergeCell ref="W15:X15"/>
    <mergeCell ref="W16:X16"/>
    <mergeCell ref="T11:U11"/>
    <mergeCell ref="T12:U12"/>
    <mergeCell ref="T13:U13"/>
    <mergeCell ref="H11:I11"/>
    <mergeCell ref="H12:I12"/>
    <mergeCell ref="H13:I13"/>
    <mergeCell ref="T14:U14"/>
    <mergeCell ref="T15:U15"/>
    <mergeCell ref="T16:U16"/>
    <mergeCell ref="H29:I29"/>
    <mergeCell ref="H30:I30"/>
    <mergeCell ref="H31:I31"/>
    <mergeCell ref="K9:L9"/>
    <mergeCell ref="N9:O9"/>
    <mergeCell ref="K12:L12"/>
    <mergeCell ref="K13:L13"/>
    <mergeCell ref="K14:L14"/>
    <mergeCell ref="K15:L15"/>
    <mergeCell ref="K16:L16"/>
    <mergeCell ref="K17:L17"/>
    <mergeCell ref="K18:L18"/>
    <mergeCell ref="K19:L19"/>
    <mergeCell ref="K20:L20"/>
    <mergeCell ref="K21:L21"/>
    <mergeCell ref="K22:L22"/>
    <mergeCell ref="H24:I24"/>
    <mergeCell ref="H25:I25"/>
    <mergeCell ref="H26:I26"/>
    <mergeCell ref="H27:I27"/>
    <mergeCell ref="H28:I28"/>
    <mergeCell ref="N20:O20"/>
    <mergeCell ref="N21:O21"/>
    <mergeCell ref="N22:O22"/>
    <mergeCell ref="D34:N34"/>
    <mergeCell ref="Z23:AC23"/>
    <mergeCell ref="Z9:AC9"/>
    <mergeCell ref="Z15:AC15"/>
    <mergeCell ref="G4:I4"/>
    <mergeCell ref="G5:I5"/>
    <mergeCell ref="D6:D8"/>
    <mergeCell ref="I6:I7"/>
    <mergeCell ref="V5:X5"/>
    <mergeCell ref="V6:W7"/>
    <mergeCell ref="X6:X7"/>
    <mergeCell ref="L6:L7"/>
    <mergeCell ref="V8:X8"/>
    <mergeCell ref="P8:R8"/>
    <mergeCell ref="S8:U8"/>
    <mergeCell ref="G6:H7"/>
    <mergeCell ref="M8:O8"/>
    <mergeCell ref="H22:I22"/>
    <mergeCell ref="H23:I23"/>
    <mergeCell ref="H14:I14"/>
    <mergeCell ref="H15:I15"/>
    <mergeCell ref="H16:I16"/>
    <mergeCell ref="H17:I17"/>
    <mergeCell ref="H18:I18"/>
    <mergeCell ref="D2:X3"/>
    <mergeCell ref="J4:L4"/>
    <mergeCell ref="M4:O4"/>
    <mergeCell ref="P4:R4"/>
    <mergeCell ref="S4:U4"/>
    <mergeCell ref="V4:X4"/>
    <mergeCell ref="D30:F30"/>
    <mergeCell ref="D31:G31"/>
    <mergeCell ref="G8:I8"/>
    <mergeCell ref="J8:L8"/>
    <mergeCell ref="S5:U5"/>
    <mergeCell ref="S6:T7"/>
    <mergeCell ref="U6:U7"/>
    <mergeCell ref="M5:O5"/>
    <mergeCell ref="M6:N7"/>
    <mergeCell ref="O6:O7"/>
    <mergeCell ref="P5:R5"/>
    <mergeCell ref="P6:Q7"/>
    <mergeCell ref="R6:R7"/>
    <mergeCell ref="D5:F5"/>
    <mergeCell ref="J5:L5"/>
    <mergeCell ref="J6:K7"/>
    <mergeCell ref="H9:I9"/>
    <mergeCell ref="H10:I10"/>
  </mergeCells>
  <phoneticPr fontId="96" type="noConversion"/>
  <conditionalFormatting sqref="H10:H29">
    <cfRule type="expression" dxfId="92" priority="27">
      <formula>$G$8="No Staffing Credit"</formula>
    </cfRule>
  </conditionalFormatting>
  <conditionalFormatting sqref="K10:K29">
    <cfRule type="expression" dxfId="91" priority="17">
      <formula>$J$8="No Staffing Credit"</formula>
    </cfRule>
  </conditionalFormatting>
  <conditionalFormatting sqref="N10:N29">
    <cfRule type="expression" dxfId="90" priority="15">
      <formula>$M$8="No Staffing Credit"</formula>
    </cfRule>
  </conditionalFormatting>
  <conditionalFormatting sqref="Q10:Q29">
    <cfRule type="expression" dxfId="89" priority="9">
      <formula>$P$8="No Staffing Credit"</formula>
    </cfRule>
  </conditionalFormatting>
  <conditionalFormatting sqref="T10:T29">
    <cfRule type="expression" dxfId="88" priority="8">
      <formula>$S$8="No Staffing Credit"</formula>
    </cfRule>
  </conditionalFormatting>
  <conditionalFormatting sqref="W10:W29">
    <cfRule type="expression" dxfId="87" priority="1">
      <formula>$V$8="No Staffing Credit"</formula>
    </cfRule>
  </conditionalFormatting>
  <printOptions horizontalCentered="1" verticalCentered="1"/>
  <pageMargins left="0.25" right="0.25" top="0.25" bottom="0.25" header="0" footer="0.05"/>
  <pageSetup scale="88" fitToHeight="0" orientation="landscape"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theme="1"/>
    <pageSetUpPr fitToPage="1"/>
  </sheetPr>
  <dimension ref="C1:AC34"/>
  <sheetViews>
    <sheetView showGridLines="0" showRowColHeaders="0" zoomScaleNormal="100" workbookViewId="0">
      <selection activeCell="R36" sqref="R36"/>
    </sheetView>
  </sheetViews>
  <sheetFormatPr defaultRowHeight="15" x14ac:dyDescent="0.25"/>
  <cols>
    <col min="1" max="1" width="1.85546875" customWidth="1"/>
    <col min="2" max="2" width="2.28515625" customWidth="1"/>
    <col min="3" max="3" width="2.42578125" hidden="1" customWidth="1"/>
    <col min="4" max="4" width="6.5703125" style="53" customWidth="1"/>
    <col min="5" max="5" width="12.140625" style="53" customWidth="1"/>
    <col min="6" max="6" width="12.85546875" style="53" customWidth="1"/>
    <col min="7" max="7" width="9.140625" customWidth="1"/>
    <col min="8" max="9" width="5.5703125" customWidth="1"/>
    <col min="10" max="10" width="8.5703125" customWidth="1"/>
    <col min="11" max="12" width="5.5703125" customWidth="1"/>
    <col min="13" max="13" width="8.5703125" customWidth="1"/>
    <col min="14" max="15" width="5.5703125" customWidth="1"/>
    <col min="16" max="16" width="8.5703125" customWidth="1"/>
    <col min="17" max="18" width="5.5703125" customWidth="1"/>
    <col min="19" max="19" width="8.5703125" customWidth="1"/>
    <col min="20" max="21" width="5.5703125" customWidth="1"/>
    <col min="23" max="24" width="5.5703125" customWidth="1"/>
  </cols>
  <sheetData>
    <row r="1" spans="4:26" ht="15.75" thickBot="1" x14ac:dyDescent="0.3"/>
    <row r="2" spans="4:26" ht="26.45" customHeight="1" x14ac:dyDescent="0.25">
      <c r="D2" s="1154" t="s">
        <v>114</v>
      </c>
      <c r="E2" s="1155"/>
      <c r="F2" s="1155"/>
      <c r="G2" s="1155"/>
      <c r="H2" s="1155"/>
      <c r="I2" s="1155"/>
      <c r="J2" s="1155"/>
      <c r="K2" s="1155"/>
      <c r="L2" s="1155"/>
      <c r="M2" s="1155"/>
      <c r="N2" s="1155"/>
      <c r="O2" s="1155"/>
      <c r="P2" s="1155"/>
      <c r="Q2" s="1155"/>
      <c r="R2" s="1155"/>
      <c r="S2" s="1155"/>
      <c r="T2" s="1155"/>
      <c r="U2" s="1155"/>
      <c r="V2" s="1155"/>
      <c r="W2" s="1155"/>
      <c r="X2" s="1156"/>
    </row>
    <row r="3" spans="4:26" ht="16.899999999999999" customHeight="1" thickBot="1" x14ac:dyDescent="0.3">
      <c r="D3" s="1157"/>
      <c r="E3" s="1158"/>
      <c r="F3" s="1158"/>
      <c r="G3" s="1158"/>
      <c r="H3" s="1158"/>
      <c r="I3" s="1158"/>
      <c r="J3" s="1158"/>
      <c r="K3" s="1158"/>
      <c r="L3" s="1158"/>
      <c r="M3" s="1158"/>
      <c r="N3" s="1158"/>
      <c r="O3" s="1158"/>
      <c r="P3" s="1158"/>
      <c r="Q3" s="1158"/>
      <c r="R3" s="1158"/>
      <c r="S3" s="1158"/>
      <c r="T3" s="1158"/>
      <c r="U3" s="1158"/>
      <c r="V3" s="1158"/>
      <c r="W3" s="1158"/>
      <c r="X3" s="1159"/>
    </row>
    <row r="4" spans="4:26" ht="16.899999999999999" customHeight="1" thickBot="1" x14ac:dyDescent="0.3">
      <c r="D4" s="1245"/>
      <c r="E4" s="1246"/>
      <c r="F4" s="1247"/>
      <c r="G4" s="779" t="s">
        <v>115</v>
      </c>
      <c r="H4" s="780"/>
      <c r="I4" s="800"/>
      <c r="J4" s="779" t="s">
        <v>115</v>
      </c>
      <c r="K4" s="780"/>
      <c r="L4" s="800"/>
      <c r="M4" s="779" t="s">
        <v>115</v>
      </c>
      <c r="N4" s="780"/>
      <c r="O4" s="800"/>
      <c r="P4" s="779" t="s">
        <v>115</v>
      </c>
      <c r="Q4" s="780"/>
      <c r="R4" s="800"/>
      <c r="S4" s="779" t="s">
        <v>115</v>
      </c>
      <c r="T4" s="780"/>
      <c r="U4" s="800"/>
      <c r="V4" s="779" t="s">
        <v>115</v>
      </c>
      <c r="W4" s="780"/>
      <c r="X4" s="800"/>
    </row>
    <row r="5" spans="4:26" ht="16.899999999999999" customHeight="1" thickBot="1" x14ac:dyDescent="0.3">
      <c r="D5" s="1258" t="s">
        <v>608</v>
      </c>
      <c r="E5" s="1259"/>
      <c r="F5" s="1260"/>
      <c r="G5" s="1251"/>
      <c r="H5" s="1252"/>
      <c r="I5" s="1253"/>
      <c r="J5" s="1223"/>
      <c r="K5" s="1224"/>
      <c r="L5" s="1225"/>
      <c r="M5" s="1223"/>
      <c r="N5" s="1224"/>
      <c r="O5" s="1225"/>
      <c r="P5" s="1223"/>
      <c r="Q5" s="1224"/>
      <c r="R5" s="1225"/>
      <c r="S5" s="1224"/>
      <c r="T5" s="1224"/>
      <c r="U5" s="1224"/>
      <c r="V5" s="1223"/>
      <c r="W5" s="1224"/>
      <c r="X5" s="1225"/>
    </row>
    <row r="6" spans="4:26" ht="16.899999999999999" customHeight="1" thickBot="1" x14ac:dyDescent="0.3">
      <c r="D6" s="388"/>
      <c r="E6" s="388"/>
      <c r="F6" s="388"/>
      <c r="G6" s="1254" t="s">
        <v>714</v>
      </c>
      <c r="H6" s="1255"/>
      <c r="I6" s="1236"/>
      <c r="J6" s="1254" t="s">
        <v>714</v>
      </c>
      <c r="K6" s="1255"/>
      <c r="L6" s="1236"/>
      <c r="M6" s="1254" t="s">
        <v>714</v>
      </c>
      <c r="N6" s="1255"/>
      <c r="O6" s="1236"/>
      <c r="P6" s="1254" t="s">
        <v>714</v>
      </c>
      <c r="Q6" s="1255"/>
      <c r="R6" s="1236"/>
      <c r="S6" s="1254" t="s">
        <v>714</v>
      </c>
      <c r="T6" s="1255"/>
      <c r="U6" s="1236"/>
      <c r="V6" s="1254" t="s">
        <v>714</v>
      </c>
      <c r="W6" s="1255"/>
      <c r="X6" s="1236"/>
      <c r="Z6" s="54" t="s">
        <v>717</v>
      </c>
    </row>
    <row r="7" spans="4:26" ht="16.899999999999999" customHeight="1" thickBot="1" x14ac:dyDescent="0.3">
      <c r="D7" s="1248"/>
      <c r="E7" s="1249"/>
      <c r="F7" s="1250"/>
      <c r="G7" s="1256"/>
      <c r="H7" s="1257"/>
      <c r="I7" s="1261"/>
      <c r="J7" s="1256"/>
      <c r="K7" s="1257"/>
      <c r="L7" s="1261"/>
      <c r="M7" s="1256"/>
      <c r="N7" s="1257"/>
      <c r="O7" s="1261"/>
      <c r="P7" s="1256"/>
      <c r="Q7" s="1257"/>
      <c r="R7" s="1261"/>
      <c r="S7" s="1256"/>
      <c r="T7" s="1257"/>
      <c r="U7" s="1261"/>
      <c r="V7" s="1256"/>
      <c r="W7" s="1257"/>
      <c r="X7" s="1261"/>
    </row>
    <row r="8" spans="4:26" ht="16.899999999999999" customHeight="1" thickBot="1" x14ac:dyDescent="0.3">
      <c r="D8" s="389"/>
      <c r="E8" s="390"/>
      <c r="F8" s="391"/>
      <c r="G8" s="1211" t="str">
        <f>IF(I6&gt;5,"No Staffing Credit",IF(I6&lt;5.1," "))</f>
        <v xml:space="preserve"> </v>
      </c>
      <c r="H8" s="1212"/>
      <c r="I8" s="1213"/>
      <c r="J8" s="1211" t="str">
        <f>IF(L6&gt;5,"No Staffing Credit",IF(L6&lt;5.1," "))</f>
        <v xml:space="preserve"> </v>
      </c>
      <c r="K8" s="1212"/>
      <c r="L8" s="1213"/>
      <c r="M8" s="1211" t="str">
        <f t="shared" ref="M8" si="0">IF(O6&gt;5,"No Staffing Credit",IF(O6&lt;5.1," "))</f>
        <v xml:space="preserve"> </v>
      </c>
      <c r="N8" s="1212"/>
      <c r="O8" s="1213"/>
      <c r="P8" s="1211" t="str">
        <f t="shared" ref="P8" si="1">IF(R6&gt;5,"No Staffing Credit",IF(R6&lt;5.1," "))</f>
        <v xml:space="preserve"> </v>
      </c>
      <c r="Q8" s="1212"/>
      <c r="R8" s="1213"/>
      <c r="S8" s="1211" t="str">
        <f t="shared" ref="S8" si="2">IF(U6&gt;5,"No Staffing Credit",IF(U6&lt;5.1," "))</f>
        <v xml:space="preserve"> </v>
      </c>
      <c r="T8" s="1212"/>
      <c r="U8" s="1213"/>
      <c r="V8" s="1211" t="str">
        <f t="shared" ref="V8" si="3">IF(X6&gt;5,"No Staffing Credit",IF(X6&lt;5.1," "))</f>
        <v xml:space="preserve"> </v>
      </c>
      <c r="W8" s="1212"/>
      <c r="X8" s="1213"/>
    </row>
    <row r="9" spans="4:26" ht="34.5" customHeight="1" thickBot="1" x14ac:dyDescent="0.3">
      <c r="D9" s="379" t="s">
        <v>104</v>
      </c>
      <c r="E9" s="387" t="s">
        <v>105</v>
      </c>
      <c r="F9" s="379" t="s">
        <v>715</v>
      </c>
      <c r="G9" s="73" t="s">
        <v>116</v>
      </c>
      <c r="H9" s="1229" t="s">
        <v>865</v>
      </c>
      <c r="I9" s="1230"/>
      <c r="J9" s="73" t="s">
        <v>116</v>
      </c>
      <c r="K9" s="1229" t="s">
        <v>865</v>
      </c>
      <c r="L9" s="1230"/>
      <c r="M9" s="76" t="s">
        <v>116</v>
      </c>
      <c r="N9" s="1229" t="s">
        <v>865</v>
      </c>
      <c r="O9" s="1230"/>
      <c r="P9" s="73" t="s">
        <v>116</v>
      </c>
      <c r="Q9" s="1229" t="s">
        <v>865</v>
      </c>
      <c r="R9" s="1230"/>
      <c r="S9" s="76" t="s">
        <v>116</v>
      </c>
      <c r="T9" s="1229" t="s">
        <v>865</v>
      </c>
      <c r="U9" s="1230"/>
      <c r="V9" s="73" t="s">
        <v>116</v>
      </c>
      <c r="W9" s="1229" t="s">
        <v>865</v>
      </c>
      <c r="X9" s="1230"/>
    </row>
    <row r="10" spans="4:26" x14ac:dyDescent="0.25">
      <c r="D10" s="44">
        <v>1</v>
      </c>
      <c r="E10" s="78">
        <f>'Structure Fire Respones'!D7</f>
        <v>0</v>
      </c>
      <c r="F10" s="79">
        <f>'Structure Fire Respones'!E7</f>
        <v>0</v>
      </c>
      <c r="G10" s="290"/>
      <c r="H10" s="1231"/>
      <c r="I10" s="1232"/>
      <c r="J10" s="290"/>
      <c r="K10" s="1231"/>
      <c r="L10" s="1232"/>
      <c r="M10" s="290"/>
      <c r="N10" s="1231"/>
      <c r="O10" s="1232"/>
      <c r="P10" s="290"/>
      <c r="Q10" s="1231"/>
      <c r="R10" s="1232"/>
      <c r="S10" s="290"/>
      <c r="T10" s="1231"/>
      <c r="U10" s="1232"/>
      <c r="V10" s="290"/>
      <c r="W10" s="1231"/>
      <c r="X10" s="1242"/>
    </row>
    <row r="11" spans="4:26" x14ac:dyDescent="0.25">
      <c r="D11" s="44">
        <v>2</v>
      </c>
      <c r="E11" s="78">
        <f>'Structure Fire Respones'!D8</f>
        <v>0</v>
      </c>
      <c r="F11" s="79">
        <f>'Structure Fire Respones'!E8</f>
        <v>0</v>
      </c>
      <c r="G11" s="290"/>
      <c r="H11" s="1231"/>
      <c r="I11" s="1232"/>
      <c r="J11" s="290"/>
      <c r="K11" s="1231"/>
      <c r="L11" s="1232"/>
      <c r="M11" s="290"/>
      <c r="N11" s="1231"/>
      <c r="O11" s="1232"/>
      <c r="P11" s="290"/>
      <c r="Q11" s="1231"/>
      <c r="R11" s="1232"/>
      <c r="S11" s="290"/>
      <c r="T11" s="1231"/>
      <c r="U11" s="1232"/>
      <c r="V11" s="290"/>
      <c r="W11" s="1231"/>
      <c r="X11" s="1242"/>
    </row>
    <row r="12" spans="4:26" x14ac:dyDescent="0.25">
      <c r="D12" s="44">
        <v>3</v>
      </c>
      <c r="E12" s="78">
        <f>'Structure Fire Respones'!D9</f>
        <v>0</v>
      </c>
      <c r="F12" s="79">
        <f>'Structure Fire Respones'!E9</f>
        <v>0</v>
      </c>
      <c r="G12" s="290"/>
      <c r="H12" s="1231"/>
      <c r="I12" s="1232"/>
      <c r="J12" s="290"/>
      <c r="K12" s="1231"/>
      <c r="L12" s="1232"/>
      <c r="M12" s="290"/>
      <c r="N12" s="1231"/>
      <c r="O12" s="1232"/>
      <c r="P12" s="290"/>
      <c r="Q12" s="1231"/>
      <c r="R12" s="1232"/>
      <c r="S12" s="290"/>
      <c r="T12" s="1231"/>
      <c r="U12" s="1232"/>
      <c r="V12" s="290"/>
      <c r="W12" s="1231"/>
      <c r="X12" s="1242"/>
    </row>
    <row r="13" spans="4:26" x14ac:dyDescent="0.25">
      <c r="D13" s="44">
        <v>4</v>
      </c>
      <c r="E13" s="78">
        <f>'Structure Fire Respones'!D10</f>
        <v>0</v>
      </c>
      <c r="F13" s="79">
        <f>'Structure Fire Respones'!E10</f>
        <v>0</v>
      </c>
      <c r="G13" s="290"/>
      <c r="H13" s="1231"/>
      <c r="I13" s="1232"/>
      <c r="J13" s="290"/>
      <c r="K13" s="1231"/>
      <c r="L13" s="1232"/>
      <c r="M13" s="290"/>
      <c r="N13" s="1231"/>
      <c r="O13" s="1232"/>
      <c r="P13" s="290"/>
      <c r="Q13" s="1231"/>
      <c r="R13" s="1232"/>
      <c r="S13" s="290"/>
      <c r="T13" s="1231"/>
      <c r="U13" s="1232"/>
      <c r="V13" s="290"/>
      <c r="W13" s="1231"/>
      <c r="X13" s="1242"/>
    </row>
    <row r="14" spans="4:26" x14ac:dyDescent="0.25">
      <c r="D14" s="44">
        <v>5</v>
      </c>
      <c r="E14" s="78">
        <f>'Structure Fire Respones'!D11</f>
        <v>0</v>
      </c>
      <c r="F14" s="79">
        <f>'Structure Fire Respones'!E11</f>
        <v>0</v>
      </c>
      <c r="G14" s="290"/>
      <c r="H14" s="1231"/>
      <c r="I14" s="1232"/>
      <c r="J14" s="290"/>
      <c r="K14" s="1231"/>
      <c r="L14" s="1232"/>
      <c r="M14" s="290"/>
      <c r="N14" s="1231"/>
      <c r="O14" s="1232"/>
      <c r="P14" s="290"/>
      <c r="Q14" s="1231"/>
      <c r="R14" s="1232"/>
      <c r="S14" s="290"/>
      <c r="T14" s="1231"/>
      <c r="U14" s="1232"/>
      <c r="V14" s="290"/>
      <c r="W14" s="1231"/>
      <c r="X14" s="1242"/>
    </row>
    <row r="15" spans="4:26" x14ac:dyDescent="0.25">
      <c r="D15" s="44">
        <v>6</v>
      </c>
      <c r="E15" s="78">
        <f>'Structure Fire Respones'!D12</f>
        <v>0</v>
      </c>
      <c r="F15" s="79">
        <f>'Structure Fire Respones'!E12</f>
        <v>0</v>
      </c>
      <c r="G15" s="290"/>
      <c r="H15" s="1231"/>
      <c r="I15" s="1232"/>
      <c r="J15" s="290"/>
      <c r="K15" s="1231"/>
      <c r="L15" s="1232"/>
      <c r="M15" s="290"/>
      <c r="N15" s="1231"/>
      <c r="O15" s="1232"/>
      <c r="P15" s="290"/>
      <c r="Q15" s="1231"/>
      <c r="R15" s="1232"/>
      <c r="S15" s="290"/>
      <c r="T15" s="1231"/>
      <c r="U15" s="1232"/>
      <c r="V15" s="290"/>
      <c r="W15" s="1231"/>
      <c r="X15" s="1242"/>
    </row>
    <row r="16" spans="4:26" x14ac:dyDescent="0.25">
      <c r="D16" s="44">
        <v>7</v>
      </c>
      <c r="E16" s="78">
        <f>'Structure Fire Respones'!D13</f>
        <v>0</v>
      </c>
      <c r="F16" s="79">
        <f>'Structure Fire Respones'!E13</f>
        <v>0</v>
      </c>
      <c r="G16" s="290"/>
      <c r="H16" s="1231"/>
      <c r="I16" s="1232"/>
      <c r="J16" s="290"/>
      <c r="K16" s="1231"/>
      <c r="L16" s="1232"/>
      <c r="M16" s="290"/>
      <c r="N16" s="1231"/>
      <c r="O16" s="1232"/>
      <c r="P16" s="290"/>
      <c r="Q16" s="1231"/>
      <c r="R16" s="1232"/>
      <c r="S16" s="290"/>
      <c r="T16" s="1231"/>
      <c r="U16" s="1232"/>
      <c r="V16" s="290"/>
      <c r="W16" s="1231"/>
      <c r="X16" s="1242"/>
    </row>
    <row r="17" spans="4:29" x14ac:dyDescent="0.25">
      <c r="D17" s="44">
        <v>8</v>
      </c>
      <c r="E17" s="78">
        <f>'Structure Fire Respones'!D14</f>
        <v>0</v>
      </c>
      <c r="F17" s="79">
        <f>'Structure Fire Respones'!E14</f>
        <v>0</v>
      </c>
      <c r="G17" s="290"/>
      <c r="H17" s="1231"/>
      <c r="I17" s="1232"/>
      <c r="J17" s="290"/>
      <c r="K17" s="1231"/>
      <c r="L17" s="1232"/>
      <c r="M17" s="290"/>
      <c r="N17" s="1231"/>
      <c r="O17" s="1232"/>
      <c r="P17" s="290"/>
      <c r="Q17" s="1231"/>
      <c r="R17" s="1232"/>
      <c r="S17" s="290"/>
      <c r="T17" s="1231"/>
      <c r="U17" s="1232"/>
      <c r="V17" s="290"/>
      <c r="W17" s="1231"/>
      <c r="X17" s="1242"/>
    </row>
    <row r="18" spans="4:29" x14ac:dyDescent="0.25">
      <c r="D18" s="44">
        <v>9</v>
      </c>
      <c r="E18" s="78">
        <f>'Structure Fire Respones'!D15</f>
        <v>0</v>
      </c>
      <c r="F18" s="79">
        <f>'Structure Fire Respones'!E15</f>
        <v>0</v>
      </c>
      <c r="G18" s="290"/>
      <c r="H18" s="1231"/>
      <c r="I18" s="1232"/>
      <c r="J18" s="290"/>
      <c r="K18" s="1231"/>
      <c r="L18" s="1232"/>
      <c r="M18" s="290"/>
      <c r="N18" s="1231"/>
      <c r="O18" s="1232"/>
      <c r="P18" s="290"/>
      <c r="Q18" s="1231"/>
      <c r="R18" s="1232"/>
      <c r="S18" s="290"/>
      <c r="T18" s="1231"/>
      <c r="U18" s="1232"/>
      <c r="V18" s="290"/>
      <c r="W18" s="1231"/>
      <c r="X18" s="1242"/>
    </row>
    <row r="19" spans="4:29" x14ac:dyDescent="0.25">
      <c r="D19" s="44">
        <v>10</v>
      </c>
      <c r="E19" s="78">
        <f>'Structure Fire Respones'!D16</f>
        <v>0</v>
      </c>
      <c r="F19" s="79">
        <f>'Structure Fire Respones'!E16</f>
        <v>0</v>
      </c>
      <c r="G19" s="290"/>
      <c r="H19" s="1231"/>
      <c r="I19" s="1232"/>
      <c r="J19" s="290"/>
      <c r="K19" s="1231"/>
      <c r="L19" s="1232"/>
      <c r="M19" s="290"/>
      <c r="N19" s="1231"/>
      <c r="O19" s="1232"/>
      <c r="P19" s="290"/>
      <c r="Q19" s="1231"/>
      <c r="R19" s="1232"/>
      <c r="S19" s="290"/>
      <c r="T19" s="1231"/>
      <c r="U19" s="1232"/>
      <c r="V19" s="290"/>
      <c r="W19" s="1231"/>
      <c r="X19" s="1242"/>
    </row>
    <row r="20" spans="4:29" x14ac:dyDescent="0.25">
      <c r="D20" s="44">
        <v>11</v>
      </c>
      <c r="E20" s="78">
        <f>'Structure Fire Respones'!D17</f>
        <v>0</v>
      </c>
      <c r="F20" s="79">
        <f>'Structure Fire Respones'!E17</f>
        <v>0</v>
      </c>
      <c r="G20" s="290"/>
      <c r="H20" s="1231"/>
      <c r="I20" s="1232"/>
      <c r="J20" s="290"/>
      <c r="K20" s="1231"/>
      <c r="L20" s="1232"/>
      <c r="M20" s="290"/>
      <c r="N20" s="1231"/>
      <c r="O20" s="1232"/>
      <c r="P20" s="290"/>
      <c r="Q20" s="1231"/>
      <c r="R20" s="1232"/>
      <c r="S20" s="290"/>
      <c r="T20" s="1231"/>
      <c r="U20" s="1232"/>
      <c r="V20" s="290"/>
      <c r="W20" s="1231"/>
      <c r="X20" s="1242"/>
    </row>
    <row r="21" spans="4:29" x14ac:dyDescent="0.25">
      <c r="D21" s="44">
        <v>12</v>
      </c>
      <c r="E21" s="78">
        <f>'Structure Fire Respones'!D18</f>
        <v>0</v>
      </c>
      <c r="F21" s="79">
        <f>'Structure Fire Respones'!E18</f>
        <v>0</v>
      </c>
      <c r="G21" s="290"/>
      <c r="H21" s="1231"/>
      <c r="I21" s="1232"/>
      <c r="J21" s="290"/>
      <c r="K21" s="1231"/>
      <c r="L21" s="1232"/>
      <c r="M21" s="290"/>
      <c r="N21" s="1231"/>
      <c r="O21" s="1232"/>
      <c r="P21" s="290"/>
      <c r="Q21" s="1231"/>
      <c r="R21" s="1232"/>
      <c r="S21" s="290"/>
      <c r="T21" s="1231"/>
      <c r="U21" s="1232"/>
      <c r="V21" s="290"/>
      <c r="W21" s="1231"/>
      <c r="X21" s="1242"/>
    </row>
    <row r="22" spans="4:29" x14ac:dyDescent="0.25">
      <c r="D22" s="44">
        <v>13</v>
      </c>
      <c r="E22" s="78">
        <f>'Structure Fire Respones'!D19</f>
        <v>0</v>
      </c>
      <c r="F22" s="79">
        <f>'Structure Fire Respones'!E19</f>
        <v>0</v>
      </c>
      <c r="G22" s="290"/>
      <c r="H22" s="1231"/>
      <c r="I22" s="1232"/>
      <c r="J22" s="290"/>
      <c r="K22" s="1231"/>
      <c r="L22" s="1232"/>
      <c r="M22" s="290"/>
      <c r="N22" s="1231"/>
      <c r="O22" s="1232"/>
      <c r="P22" s="290"/>
      <c r="Q22" s="1231"/>
      <c r="R22" s="1232"/>
      <c r="S22" s="290"/>
      <c r="T22" s="1231"/>
      <c r="U22" s="1232"/>
      <c r="V22" s="290"/>
      <c r="W22" s="1231"/>
      <c r="X22" s="1242"/>
    </row>
    <row r="23" spans="4:29" x14ac:dyDescent="0.25">
      <c r="D23" s="44">
        <v>14</v>
      </c>
      <c r="E23" s="78">
        <f>'Structure Fire Respones'!D20</f>
        <v>0</v>
      </c>
      <c r="F23" s="79">
        <f>'Structure Fire Respones'!E20</f>
        <v>0</v>
      </c>
      <c r="G23" s="290"/>
      <c r="H23" s="1231"/>
      <c r="I23" s="1232"/>
      <c r="J23" s="290"/>
      <c r="K23" s="1231"/>
      <c r="L23" s="1232"/>
      <c r="M23" s="290"/>
      <c r="N23" s="1231"/>
      <c r="O23" s="1232"/>
      <c r="P23" s="290"/>
      <c r="Q23" s="1231"/>
      <c r="R23" s="1232"/>
      <c r="S23" s="290"/>
      <c r="T23" s="1231"/>
      <c r="U23" s="1232"/>
      <c r="V23" s="290"/>
      <c r="W23" s="1231"/>
      <c r="X23" s="1242"/>
      <c r="Z23" s="119"/>
      <c r="AA23" s="119"/>
      <c r="AB23" s="119"/>
      <c r="AC23" s="119"/>
    </row>
    <row r="24" spans="4:29" x14ac:dyDescent="0.25">
      <c r="D24" s="44">
        <v>15</v>
      </c>
      <c r="E24" s="78">
        <f>'Structure Fire Respones'!D21</f>
        <v>0</v>
      </c>
      <c r="F24" s="79">
        <f>'Structure Fire Respones'!E21</f>
        <v>0</v>
      </c>
      <c r="G24" s="290"/>
      <c r="H24" s="1231"/>
      <c r="I24" s="1232"/>
      <c r="J24" s="290"/>
      <c r="K24" s="1231"/>
      <c r="L24" s="1232"/>
      <c r="M24" s="290"/>
      <c r="N24" s="1231"/>
      <c r="O24" s="1232"/>
      <c r="P24" s="290"/>
      <c r="Q24" s="1231"/>
      <c r="R24" s="1232"/>
      <c r="S24" s="290"/>
      <c r="T24" s="1231"/>
      <c r="U24" s="1232"/>
      <c r="V24" s="290"/>
      <c r="W24" s="1231"/>
      <c r="X24" s="1242"/>
    </row>
    <row r="25" spans="4:29" x14ac:dyDescent="0.25">
      <c r="D25" s="44">
        <v>16</v>
      </c>
      <c r="E25" s="78">
        <f>'Structure Fire Respones'!D22</f>
        <v>0</v>
      </c>
      <c r="F25" s="79">
        <f>'Structure Fire Respones'!E22</f>
        <v>0</v>
      </c>
      <c r="G25" s="290"/>
      <c r="H25" s="1231"/>
      <c r="I25" s="1232"/>
      <c r="J25" s="290"/>
      <c r="K25" s="1231"/>
      <c r="L25" s="1232"/>
      <c r="M25" s="290"/>
      <c r="N25" s="1231"/>
      <c r="O25" s="1232"/>
      <c r="P25" s="290"/>
      <c r="Q25" s="1231"/>
      <c r="R25" s="1232"/>
      <c r="S25" s="290"/>
      <c r="T25" s="1231"/>
      <c r="U25" s="1232"/>
      <c r="V25" s="290"/>
      <c r="W25" s="1231"/>
      <c r="X25" s="1242"/>
    </row>
    <row r="26" spans="4:29" x14ac:dyDescent="0.25">
      <c r="D26" s="44">
        <v>17</v>
      </c>
      <c r="E26" s="78">
        <f>'Structure Fire Respones'!D23</f>
        <v>0</v>
      </c>
      <c r="F26" s="79">
        <f>'Structure Fire Respones'!E23</f>
        <v>0</v>
      </c>
      <c r="G26" s="290"/>
      <c r="H26" s="1231"/>
      <c r="I26" s="1232"/>
      <c r="J26" s="290"/>
      <c r="K26" s="1231"/>
      <c r="L26" s="1232"/>
      <c r="M26" s="290"/>
      <c r="N26" s="1231"/>
      <c r="O26" s="1232"/>
      <c r="P26" s="290"/>
      <c r="Q26" s="1231"/>
      <c r="R26" s="1232"/>
      <c r="S26" s="290"/>
      <c r="T26" s="1231"/>
      <c r="U26" s="1232"/>
      <c r="V26" s="290"/>
      <c r="W26" s="1231"/>
      <c r="X26" s="1242"/>
    </row>
    <row r="27" spans="4:29" x14ac:dyDescent="0.25">
      <c r="D27" s="44">
        <v>18</v>
      </c>
      <c r="E27" s="78">
        <f>'Structure Fire Respones'!D24</f>
        <v>0</v>
      </c>
      <c r="F27" s="79">
        <f>'Structure Fire Respones'!E24</f>
        <v>0</v>
      </c>
      <c r="G27" s="290"/>
      <c r="H27" s="1231"/>
      <c r="I27" s="1232"/>
      <c r="J27" s="290"/>
      <c r="K27" s="1231"/>
      <c r="L27" s="1232"/>
      <c r="M27" s="290"/>
      <c r="N27" s="1231"/>
      <c r="O27" s="1232"/>
      <c r="P27" s="290"/>
      <c r="Q27" s="1231"/>
      <c r="R27" s="1232"/>
      <c r="S27" s="290"/>
      <c r="T27" s="1231"/>
      <c r="U27" s="1232"/>
      <c r="V27" s="290"/>
      <c r="W27" s="1231"/>
      <c r="X27" s="1242"/>
    </row>
    <row r="28" spans="4:29" x14ac:dyDescent="0.25">
      <c r="D28" s="44">
        <v>19</v>
      </c>
      <c r="E28" s="78">
        <f>'Structure Fire Respones'!D25</f>
        <v>0</v>
      </c>
      <c r="F28" s="79">
        <f>'Structure Fire Respones'!E25</f>
        <v>0</v>
      </c>
      <c r="G28" s="290"/>
      <c r="H28" s="1231"/>
      <c r="I28" s="1232"/>
      <c r="J28" s="290"/>
      <c r="K28" s="1231"/>
      <c r="L28" s="1232"/>
      <c r="M28" s="290"/>
      <c r="N28" s="1231"/>
      <c r="O28" s="1232"/>
      <c r="P28" s="290"/>
      <c r="Q28" s="1231"/>
      <c r="R28" s="1232"/>
      <c r="S28" s="290"/>
      <c r="T28" s="1231"/>
      <c r="U28" s="1232"/>
      <c r="V28" s="290"/>
      <c r="W28" s="1231"/>
      <c r="X28" s="1242"/>
    </row>
    <row r="29" spans="4:29" ht="15.75" thickBot="1" x14ac:dyDescent="0.3">
      <c r="D29" s="45">
        <v>20</v>
      </c>
      <c r="E29" s="78">
        <f>'Structure Fire Respones'!D26</f>
        <v>0</v>
      </c>
      <c r="F29" s="79">
        <f>'Structure Fire Respones'!E26</f>
        <v>0</v>
      </c>
      <c r="G29" s="290"/>
      <c r="H29" s="1231"/>
      <c r="I29" s="1232"/>
      <c r="J29" s="290"/>
      <c r="K29" s="1231"/>
      <c r="L29" s="1232"/>
      <c r="M29" s="290"/>
      <c r="N29" s="1231"/>
      <c r="O29" s="1232"/>
      <c r="P29" s="290"/>
      <c r="Q29" s="1231"/>
      <c r="R29" s="1232"/>
      <c r="S29" s="290"/>
      <c r="T29" s="1231"/>
      <c r="U29" s="1232"/>
      <c r="V29" s="290"/>
      <c r="W29" s="1231"/>
      <c r="X29" s="1242"/>
    </row>
    <row r="30" spans="4:29" ht="15.75" thickBot="1" x14ac:dyDescent="0.3">
      <c r="D30" s="1205" t="s">
        <v>110</v>
      </c>
      <c r="E30" s="1206"/>
      <c r="F30" s="1207"/>
      <c r="G30" s="83"/>
      <c r="H30" s="1238">
        <f>SUM(H10:H29)</f>
        <v>0</v>
      </c>
      <c r="I30" s="1239"/>
      <c r="J30" s="85"/>
      <c r="K30" s="1238">
        <f>SUM(K10:K29)</f>
        <v>0</v>
      </c>
      <c r="L30" s="1239"/>
      <c r="M30" s="85"/>
      <c r="N30" s="1238">
        <f>SUM(N10:N29)</f>
        <v>0</v>
      </c>
      <c r="O30" s="1244"/>
      <c r="P30" s="89"/>
      <c r="Q30" s="1238">
        <f>SUM(Q10:Q29)</f>
        <v>0</v>
      </c>
      <c r="R30" s="1244"/>
      <c r="S30" s="88"/>
      <c r="T30" s="1238">
        <f>SUM(T10:T29)</f>
        <v>0</v>
      </c>
      <c r="U30" s="1244"/>
      <c r="V30" s="89"/>
      <c r="W30" s="1238">
        <f>SUM(W10:W29)</f>
        <v>0</v>
      </c>
      <c r="X30" s="1244"/>
    </row>
    <row r="31" spans="4:29" ht="15.75" thickBot="1" x14ac:dyDescent="0.3">
      <c r="D31" s="1208" t="s">
        <v>112</v>
      </c>
      <c r="E31" s="1209"/>
      <c r="F31" s="1209"/>
      <c r="G31" s="1210"/>
      <c r="H31" s="1240" t="str">
        <f>IFERROR(H30/G32,"0")</f>
        <v>0</v>
      </c>
      <c r="I31" s="1241"/>
      <c r="J31" s="495" t="str">
        <f t="shared" ref="J31:V31" si="4">IFERROR(J30/J32,"0")</f>
        <v>0</v>
      </c>
      <c r="K31" s="1243" t="str">
        <f>IFERROR(K30/J32,"0")</f>
        <v>0</v>
      </c>
      <c r="L31" s="1241"/>
      <c r="M31" s="495" t="str">
        <f t="shared" si="4"/>
        <v>0</v>
      </c>
      <c r="N31" s="1243" t="str">
        <f>IFERROR(N30/M32,"0")</f>
        <v>0</v>
      </c>
      <c r="O31" s="1241"/>
      <c r="P31" s="96" t="str">
        <f t="shared" si="4"/>
        <v>0</v>
      </c>
      <c r="Q31" s="1243" t="str">
        <f>IFERROR(Q30/P32,"0")</f>
        <v>0</v>
      </c>
      <c r="R31" s="1241"/>
      <c r="S31" s="495" t="str">
        <f t="shared" si="4"/>
        <v>0</v>
      </c>
      <c r="T31" s="1243" t="str">
        <f>IFERROR(T30/S32,"0")</f>
        <v>0</v>
      </c>
      <c r="U31" s="1241"/>
      <c r="V31" s="495" t="str">
        <f t="shared" si="4"/>
        <v>0</v>
      </c>
      <c r="W31" s="1243" t="str">
        <f>IFERROR(W30/V32,"0")</f>
        <v>0</v>
      </c>
      <c r="X31" s="1241"/>
    </row>
    <row r="32" spans="4:29" hidden="1" x14ac:dyDescent="0.25">
      <c r="D32" s="488"/>
      <c r="E32" s="488"/>
      <c r="F32" s="488"/>
      <c r="G32" s="289">
        <f>COUNTA(G10:G29)</f>
        <v>0</v>
      </c>
      <c r="H32" s="289">
        <f>COUNTA(H10:H29)</f>
        <v>0</v>
      </c>
      <c r="I32" s="289">
        <f t="shared" ref="I32:X32" si="5">COUNTA(I10:I29)</f>
        <v>0</v>
      </c>
      <c r="J32" s="289">
        <f t="shared" si="5"/>
        <v>0</v>
      </c>
      <c r="K32" s="289">
        <f t="shared" si="5"/>
        <v>0</v>
      </c>
      <c r="L32" s="289">
        <f t="shared" si="5"/>
        <v>0</v>
      </c>
      <c r="M32" s="289">
        <f t="shared" si="5"/>
        <v>0</v>
      </c>
      <c r="N32" s="289">
        <f t="shared" si="5"/>
        <v>0</v>
      </c>
      <c r="O32" s="289">
        <f t="shared" si="5"/>
        <v>0</v>
      </c>
      <c r="P32" s="289">
        <f t="shared" si="5"/>
        <v>0</v>
      </c>
      <c r="Q32" s="289">
        <f t="shared" si="5"/>
        <v>0</v>
      </c>
      <c r="R32" s="289">
        <f t="shared" si="5"/>
        <v>0</v>
      </c>
      <c r="S32" s="289">
        <f t="shared" si="5"/>
        <v>0</v>
      </c>
      <c r="T32" s="289">
        <f t="shared" si="5"/>
        <v>0</v>
      </c>
      <c r="U32" s="289">
        <f t="shared" si="5"/>
        <v>0</v>
      </c>
      <c r="V32" s="289">
        <f t="shared" si="5"/>
        <v>0</v>
      </c>
      <c r="W32" s="289">
        <f t="shared" si="5"/>
        <v>0</v>
      </c>
      <c r="X32" s="289">
        <f t="shared" si="5"/>
        <v>0</v>
      </c>
    </row>
    <row r="34" spans="4:14" ht="15.75" x14ac:dyDescent="0.25">
      <c r="D34" s="898" t="s">
        <v>253</v>
      </c>
      <c r="E34" s="898"/>
      <c r="F34" s="898"/>
      <c r="G34" s="898"/>
      <c r="H34" s="898"/>
      <c r="I34" s="898"/>
      <c r="J34" s="898"/>
      <c r="K34" s="898"/>
      <c r="L34" s="898"/>
      <c r="M34" s="898"/>
      <c r="N34" s="898"/>
    </row>
  </sheetData>
  <sheetProtection algorithmName="SHA-512" hashValue="Jmp+Vcpx1k5tr+C2wzE/wDHswidUmLXaTFu2+1+Rxc7hAv07IvmF+8Ka9UBecU4ApD1P8ObRIk552+YRRssHrA==" saltValue="+k9h0QPhA1H8YwZgMHT3kg==" spinCount="100000" sheet="1" objects="1" scenarios="1"/>
  <mergeCells count="175">
    <mergeCell ref="W29:X29"/>
    <mergeCell ref="W24:X24"/>
    <mergeCell ref="W25:X25"/>
    <mergeCell ref="W26:X26"/>
    <mergeCell ref="W27:X27"/>
    <mergeCell ref="W28:X28"/>
    <mergeCell ref="T27:U27"/>
    <mergeCell ref="T28:U28"/>
    <mergeCell ref="T29:U29"/>
    <mergeCell ref="W11:X11"/>
    <mergeCell ref="W12:X12"/>
    <mergeCell ref="W13:X13"/>
    <mergeCell ref="W14:X14"/>
    <mergeCell ref="W15:X15"/>
    <mergeCell ref="W16:X16"/>
    <mergeCell ref="W17:X17"/>
    <mergeCell ref="W18:X18"/>
    <mergeCell ref="W19:X19"/>
    <mergeCell ref="W20:X20"/>
    <mergeCell ref="W21:X21"/>
    <mergeCell ref="W22:X22"/>
    <mergeCell ref="W23:X23"/>
    <mergeCell ref="T22:U22"/>
    <mergeCell ref="T23:U23"/>
    <mergeCell ref="T24:U24"/>
    <mergeCell ref="T25:U25"/>
    <mergeCell ref="T26:U26"/>
    <mergeCell ref="T17:U17"/>
    <mergeCell ref="T18:U18"/>
    <mergeCell ref="T19:U19"/>
    <mergeCell ref="T20:U20"/>
    <mergeCell ref="T21:U21"/>
    <mergeCell ref="T12:U12"/>
    <mergeCell ref="T13:U13"/>
    <mergeCell ref="T14:U14"/>
    <mergeCell ref="T15:U15"/>
    <mergeCell ref="T16:U16"/>
    <mergeCell ref="N29:O29"/>
    <mergeCell ref="Q11:R11"/>
    <mergeCell ref="Q12:R12"/>
    <mergeCell ref="Q13:R13"/>
    <mergeCell ref="Q14:R14"/>
    <mergeCell ref="Q15:R15"/>
    <mergeCell ref="Q16:R16"/>
    <mergeCell ref="Q17:R17"/>
    <mergeCell ref="Q18:R18"/>
    <mergeCell ref="Q19:R19"/>
    <mergeCell ref="Q20:R20"/>
    <mergeCell ref="Q21:R21"/>
    <mergeCell ref="Q22:R22"/>
    <mergeCell ref="N25:O25"/>
    <mergeCell ref="K24:L24"/>
    <mergeCell ref="K25:L25"/>
    <mergeCell ref="K26:L26"/>
    <mergeCell ref="K27:L27"/>
    <mergeCell ref="K28:L28"/>
    <mergeCell ref="N26:O26"/>
    <mergeCell ref="N27:O27"/>
    <mergeCell ref="N28:O28"/>
    <mergeCell ref="N16:O16"/>
    <mergeCell ref="N17:O17"/>
    <mergeCell ref="N18:O18"/>
    <mergeCell ref="N19:O19"/>
    <mergeCell ref="N20:O20"/>
    <mergeCell ref="N21:O21"/>
    <mergeCell ref="N22:O22"/>
    <mergeCell ref="N23:O23"/>
    <mergeCell ref="N24:O24"/>
    <mergeCell ref="Q10:R10"/>
    <mergeCell ref="H27:I27"/>
    <mergeCell ref="H28:I28"/>
    <mergeCell ref="H29:I29"/>
    <mergeCell ref="K11:L11"/>
    <mergeCell ref="K12:L12"/>
    <mergeCell ref="K13:L13"/>
    <mergeCell ref="K14:L14"/>
    <mergeCell ref="K15:L15"/>
    <mergeCell ref="K16:L16"/>
    <mergeCell ref="K17:L17"/>
    <mergeCell ref="K18:L18"/>
    <mergeCell ref="K19:L19"/>
    <mergeCell ref="K20:L20"/>
    <mergeCell ref="K21:L21"/>
    <mergeCell ref="K22:L22"/>
    <mergeCell ref="K23:L23"/>
    <mergeCell ref="H22:I22"/>
    <mergeCell ref="H23:I23"/>
    <mergeCell ref="H24:I24"/>
    <mergeCell ref="H25:I25"/>
    <mergeCell ref="H26:I26"/>
    <mergeCell ref="H17:I17"/>
    <mergeCell ref="H18:I18"/>
    <mergeCell ref="T10:U10"/>
    <mergeCell ref="W10:X10"/>
    <mergeCell ref="H11:I11"/>
    <mergeCell ref="T11:U11"/>
    <mergeCell ref="Q9:R9"/>
    <mergeCell ref="T9:U9"/>
    <mergeCell ref="W9:X9"/>
    <mergeCell ref="W30:X30"/>
    <mergeCell ref="W31:X31"/>
    <mergeCell ref="Q30:R30"/>
    <mergeCell ref="Q31:R31"/>
    <mergeCell ref="T30:U30"/>
    <mergeCell ref="T31:U31"/>
    <mergeCell ref="Q23:R23"/>
    <mergeCell ref="Q24:R24"/>
    <mergeCell ref="Q25:R25"/>
    <mergeCell ref="Q26:R26"/>
    <mergeCell ref="Q27:R27"/>
    <mergeCell ref="Q28:R28"/>
    <mergeCell ref="Q29:R29"/>
    <mergeCell ref="H20:I20"/>
    <mergeCell ref="H21:I21"/>
    <mergeCell ref="H12:I12"/>
    <mergeCell ref="H13:I13"/>
    <mergeCell ref="X6:X7"/>
    <mergeCell ref="J8:L8"/>
    <mergeCell ref="M8:O8"/>
    <mergeCell ref="P8:R8"/>
    <mergeCell ref="S8:U8"/>
    <mergeCell ref="V8:X8"/>
    <mergeCell ref="L6:L7"/>
    <mergeCell ref="O6:O7"/>
    <mergeCell ref="R6:R7"/>
    <mergeCell ref="U6:U7"/>
    <mergeCell ref="V6:W7"/>
    <mergeCell ref="I6:I7"/>
    <mergeCell ref="D34:N34"/>
    <mergeCell ref="H9:I9"/>
    <mergeCell ref="K9:L9"/>
    <mergeCell ref="N9:O9"/>
    <mergeCell ref="H30:I30"/>
    <mergeCell ref="H31:I31"/>
    <mergeCell ref="K30:L30"/>
    <mergeCell ref="K31:L31"/>
    <mergeCell ref="N30:O30"/>
    <mergeCell ref="N31:O31"/>
    <mergeCell ref="H10:I10"/>
    <mergeCell ref="K10:L10"/>
    <mergeCell ref="H14:I14"/>
    <mergeCell ref="H15:I15"/>
    <mergeCell ref="H16:I16"/>
    <mergeCell ref="N10:O10"/>
    <mergeCell ref="H19:I19"/>
    <mergeCell ref="K29:L29"/>
    <mergeCell ref="N11:O11"/>
    <mergeCell ref="N12:O12"/>
    <mergeCell ref="N13:O13"/>
    <mergeCell ref="N14:O14"/>
    <mergeCell ref="N15:O15"/>
    <mergeCell ref="M4:O4"/>
    <mergeCell ref="P4:R4"/>
    <mergeCell ref="S4:U4"/>
    <mergeCell ref="V4:X4"/>
    <mergeCell ref="D4:F4"/>
    <mergeCell ref="D2:X3"/>
    <mergeCell ref="D30:F30"/>
    <mergeCell ref="D31:G31"/>
    <mergeCell ref="D7:F7"/>
    <mergeCell ref="S5:U5"/>
    <mergeCell ref="V5:X5"/>
    <mergeCell ref="G4:I4"/>
    <mergeCell ref="G5:I5"/>
    <mergeCell ref="J5:L5"/>
    <mergeCell ref="M5:O5"/>
    <mergeCell ref="P5:R5"/>
    <mergeCell ref="J6:K7"/>
    <mergeCell ref="M6:N7"/>
    <mergeCell ref="P6:Q7"/>
    <mergeCell ref="S6:T7"/>
    <mergeCell ref="J4:L4"/>
    <mergeCell ref="D5:F5"/>
    <mergeCell ref="G8:I8"/>
    <mergeCell ref="G6:H7"/>
  </mergeCells>
  <phoneticPr fontId="96" type="noConversion"/>
  <conditionalFormatting sqref="H10:H29">
    <cfRule type="expression" dxfId="86" priority="16">
      <formula>$G$8="No Staffing Credit"</formula>
    </cfRule>
  </conditionalFormatting>
  <conditionalFormatting sqref="K10:K29">
    <cfRule type="expression" dxfId="85" priority="15">
      <formula>$J$8="No Staffing Credit"</formula>
    </cfRule>
  </conditionalFormatting>
  <conditionalFormatting sqref="N10:N29">
    <cfRule type="expression" dxfId="84" priority="13">
      <formula>$M$8="No Staffing Credit"</formula>
    </cfRule>
  </conditionalFormatting>
  <conditionalFormatting sqref="Q10:Q29">
    <cfRule type="expression" dxfId="83" priority="10">
      <formula>$P$8="No Staffing Credit"</formula>
    </cfRule>
  </conditionalFormatting>
  <conditionalFormatting sqref="T10:T29">
    <cfRule type="expression" dxfId="82" priority="9">
      <formula>$S$8="No Staffing Credit"</formula>
    </cfRule>
  </conditionalFormatting>
  <conditionalFormatting sqref="W10:W29">
    <cfRule type="expression" dxfId="81" priority="7">
      <formula>$V$8="No Staffing Credit"</formula>
    </cfRule>
  </conditionalFormatting>
  <printOptions horizontalCentered="1"/>
  <pageMargins left="0" right="0" top="0.75" bottom="0.5" header="0.3" footer="0.05"/>
  <pageSetup scale="89" fitToHeight="0" orientation="landscape"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E6"/>
  <sheetViews>
    <sheetView showGridLines="0" showRowColHeaders="0" workbookViewId="0">
      <selection activeCell="D36" sqref="D36"/>
    </sheetView>
  </sheetViews>
  <sheetFormatPr defaultRowHeight="15" x14ac:dyDescent="0.25"/>
  <sheetData>
    <row r="6" spans="5:5" x14ac:dyDescent="0.25">
      <c r="E6" s="135"/>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58F95-0593-4301-80B9-0C291B5C17B9}">
  <sheetPr codeName="Sheet50">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661</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Response'!G5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Response'!I6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iO5ueqSkduOIQyctdvWYDLfIwCicvJtv1VLD0qXuZDbp1FVwdr2gplFY0Xz7vwhhrJMShewQ6nA0HPV5KNxiVQ==" saltValue="cmt+N8xOABAqSq5n1mJN2w==" spinCount="100000" sheet="1" objects="1" scenarios="1"/>
  <mergeCells count="53">
    <mergeCell ref="H41:M41"/>
    <mergeCell ref="R41:AV41"/>
    <mergeCell ref="BB41:BF41"/>
    <mergeCell ref="H39:M39"/>
    <mergeCell ref="R39:AV39"/>
    <mergeCell ref="BB39:BF39"/>
    <mergeCell ref="H40:M40"/>
    <mergeCell ref="R40:AV40"/>
    <mergeCell ref="BB40:BF40"/>
    <mergeCell ref="BN26:BX26"/>
    <mergeCell ref="H37:M37"/>
    <mergeCell ref="R37:AV37"/>
    <mergeCell ref="BB37:BF37"/>
    <mergeCell ref="H38:M38"/>
    <mergeCell ref="R38:AV38"/>
    <mergeCell ref="BB38:BF38"/>
    <mergeCell ref="D35:BJ36"/>
    <mergeCell ref="BF32:BH32"/>
    <mergeCell ref="D34:BJ34"/>
    <mergeCell ref="BF27:BH27"/>
    <mergeCell ref="D29:BJ29"/>
    <mergeCell ref="BF30:BH30"/>
    <mergeCell ref="BD23:BJ23"/>
    <mergeCell ref="BD24:BJ24"/>
    <mergeCell ref="BD25:BJ25"/>
    <mergeCell ref="D21:BJ21"/>
    <mergeCell ref="S22:BC22"/>
    <mergeCell ref="S23:BC23"/>
    <mergeCell ref="S24:BC24"/>
    <mergeCell ref="S25:BC25"/>
    <mergeCell ref="J23:O23"/>
    <mergeCell ref="P23:R23"/>
    <mergeCell ref="J24:O24"/>
    <mergeCell ref="J25:O25"/>
    <mergeCell ref="P24:R24"/>
    <mergeCell ref="P25:R25"/>
    <mergeCell ref="X14:BJ14"/>
    <mergeCell ref="D15:BB16"/>
    <mergeCell ref="BC16:BJ16"/>
    <mergeCell ref="E19:T19"/>
    <mergeCell ref="J22:O22"/>
    <mergeCell ref="U18:AA18"/>
    <mergeCell ref="P22:R22"/>
    <mergeCell ref="BD22:BJ22"/>
    <mergeCell ref="E18:T18"/>
    <mergeCell ref="AC18:BJ19"/>
    <mergeCell ref="D4:BJ5"/>
    <mergeCell ref="D6:BJ8"/>
    <mergeCell ref="D10:P10"/>
    <mergeCell ref="Q10:AT10"/>
    <mergeCell ref="D12:AZ13"/>
    <mergeCell ref="BC13:BE13"/>
    <mergeCell ref="BF13:BJ13"/>
  </mergeCells>
  <conditionalFormatting sqref="P22:BC25">
    <cfRule type="expression" dxfId="80" priority="3">
      <formula>$BC$13&gt;5</formula>
    </cfRule>
  </conditionalFormatting>
  <conditionalFormatting sqref="U18:AA18">
    <cfRule type="expression" dxfId="79" priority="1">
      <formula>$BC$13&gt;5</formula>
    </cfRule>
  </conditionalFormatting>
  <conditionalFormatting sqref="BC13">
    <cfRule type="cellIs" dxfId="78" priority="6" operator="greaterThan">
      <formula>5</formula>
    </cfRule>
  </conditionalFormatting>
  <dataValidations count="4">
    <dataValidation type="list" allowBlank="1" showInputMessage="1" showErrorMessage="1" sqref="BF30:BH30 BF32:BH32 BF27:BH27" xr:uid="{89BD8249-A0E4-4C49-B575-743566D21D1E}">
      <formula1>$CB$15:$CB$16</formula1>
    </dataValidation>
    <dataValidation allowBlank="1" showInputMessage="1" showErrorMessage="1" promptTitle="Fire Department Name" prompt="You must enter the Fire Department name on the Automatic Aid Response Worksheets" sqref="Q10:AT10" xr:uid="{28AA1B51-C628-4606-9959-E68B92E2FA78}"/>
    <dataValidation type="list" allowBlank="1" showInputMessage="1" showErrorMessage="1" sqref="U18:AA18" xr:uid="{EB2A7902-1AC9-4A31-9329-B308942F433F}">
      <formula1>$CC$15:$CC$19</formula1>
    </dataValidation>
    <dataValidation type="list" allowBlank="1" showInputMessage="1" showErrorMessage="1" sqref="AJ28:AK28 AJ33" xr:uid="{26636F1F-0EEE-47BE-8AC5-75FA4F36028E}">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F157-2241-4EE5-9B80-3D02CA7E8221}">
  <sheetPr>
    <tabColor theme="1"/>
  </sheetPr>
  <dimension ref="C2:L28"/>
  <sheetViews>
    <sheetView showGridLines="0" showRowColHeaders="0" zoomScaleNormal="100" workbookViewId="0"/>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M9tr725p9RYpPHOCrLhmnBqc1j0UtLsYkBWhqUgkBD5l0zwTGhXT3+WNL6yogxuGwOL35E4YJ/StD2LvKEuZ6w==" saltValue="CL2LsQbgAobqcf6xd5Eoxg==" spinCount="100000" sheet="1" objects="1" scenarios="1"/>
  <mergeCells count="20">
    <mergeCell ref="C26:F26"/>
    <mergeCell ref="C27:D27"/>
    <mergeCell ref="C18:D18"/>
    <mergeCell ref="C19:D19"/>
    <mergeCell ref="C21:F21"/>
    <mergeCell ref="C22:D22"/>
    <mergeCell ref="C23:D23"/>
    <mergeCell ref="C24:D24"/>
    <mergeCell ref="C17:D17"/>
    <mergeCell ref="C3:D4"/>
    <mergeCell ref="E3:E4"/>
    <mergeCell ref="F3:F4"/>
    <mergeCell ref="C5:F5"/>
    <mergeCell ref="C8:F8"/>
    <mergeCell ref="C9:D9"/>
    <mergeCell ref="C11:F11"/>
    <mergeCell ref="C12:D12"/>
    <mergeCell ref="C14:F14"/>
    <mergeCell ref="C15:D15"/>
    <mergeCell ref="C16:D1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C6B20-3B38-4262-AD3C-56725BC3AD4C}">
  <sheetPr>
    <tabColor theme="1"/>
    <pageSetUpPr fitToPage="1"/>
  </sheetPr>
  <dimension ref="D3:BW36"/>
  <sheetViews>
    <sheetView showGridLines="0" showRowColHeaders="0" zoomScaleNormal="100" workbookViewId="0">
      <selection activeCell="AS18" sqref="AS18:AY18"/>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qCNHcG0nTwTXVoTBB4VmHvZvndBYQZf5WqTqafCq7OVcC/Fue3ubhOUk/VEkW7rpD4oxcGQzR855M1wEt7QSAQ==" saltValue="EMQ4a/tEB/BZ8uYNiT9NMg==" spinCount="100000" sheet="1" objects="1" scenarios="1"/>
  <mergeCells count="110">
    <mergeCell ref="D11:N11"/>
    <mergeCell ref="O11:Y11"/>
    <mergeCell ref="Z11:AF11"/>
    <mergeCell ref="AH11:AQ11"/>
    <mergeCell ref="AS11:AY11"/>
    <mergeCell ref="BA11:BG11"/>
    <mergeCell ref="AS8:AY9"/>
    <mergeCell ref="AZ8:AZ9"/>
    <mergeCell ref="BA8:BG9"/>
    <mergeCell ref="D10:N10"/>
    <mergeCell ref="O10:Y10"/>
    <mergeCell ref="Z10:AF10"/>
    <mergeCell ref="AH10:AQ10"/>
    <mergeCell ref="AS10:AY10"/>
    <mergeCell ref="BA10:BG10"/>
    <mergeCell ref="Z8:AF9"/>
    <mergeCell ref="D13:N13"/>
    <mergeCell ref="O13:Y13"/>
    <mergeCell ref="Z13:AF13"/>
    <mergeCell ref="AH13:AQ13"/>
    <mergeCell ref="AS13:AY13"/>
    <mergeCell ref="BA13:BG13"/>
    <mergeCell ref="D12:N12"/>
    <mergeCell ref="O12:Y12"/>
    <mergeCell ref="Z12:AF12"/>
    <mergeCell ref="AH12:AQ12"/>
    <mergeCell ref="AS12:AY12"/>
    <mergeCell ref="BA12:BG12"/>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BA25:BG25"/>
    <mergeCell ref="AE26:AY26"/>
    <mergeCell ref="BA26:BG26"/>
    <mergeCell ref="AE27:AY27"/>
    <mergeCell ref="BA27:BG27"/>
    <mergeCell ref="AG22:AY22"/>
    <mergeCell ref="BA22:BG22"/>
    <mergeCell ref="D23:BG23"/>
    <mergeCell ref="AE24:AY24"/>
    <mergeCell ref="BA24:BG24"/>
    <mergeCell ref="BK11:BW11"/>
    <mergeCell ref="O8:Y9"/>
    <mergeCell ref="D8:N9"/>
    <mergeCell ref="D6:BG7"/>
    <mergeCell ref="D4:BG5"/>
    <mergeCell ref="AG36:AL36"/>
    <mergeCell ref="AR36:AW36"/>
    <mergeCell ref="AR8:AR9"/>
    <mergeCell ref="AH8:AQ9"/>
    <mergeCell ref="AG8:AG9"/>
    <mergeCell ref="AE31:AZ31"/>
    <mergeCell ref="BA31:BG31"/>
    <mergeCell ref="D33:BG33"/>
    <mergeCell ref="N34:AF34"/>
    <mergeCell ref="AG34:AL34"/>
    <mergeCell ref="AN34:AS34"/>
    <mergeCell ref="AT34:AZ34"/>
    <mergeCell ref="AE28:AY28"/>
    <mergeCell ref="BA28:BG28"/>
    <mergeCell ref="AE29:AZ29"/>
    <mergeCell ref="BA29:BG29"/>
    <mergeCell ref="AE30:AZ30"/>
    <mergeCell ref="BA30:BG30"/>
    <mergeCell ref="AE25:AY25"/>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2F5D-D714-47F8-B8E2-1061E93B1C99}">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662</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Response'!J5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Response'!L6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(2)'!E28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5xMLRbu0O5c1U8nmKLQ84s8mtsV/64eebN9FO11Vddc6Ajbvf4SZ6OZeNB99c58GefYzYNep6y6rorbGQyjKEQ==" saltValue="nOhJPQaaQOPCqWvy26rAUw=="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77" priority="2">
      <formula>$BC$13&gt;5</formula>
    </cfRule>
  </conditionalFormatting>
  <conditionalFormatting sqref="U18:AA18">
    <cfRule type="expression" dxfId="76" priority="1">
      <formula>$BC$13&gt;5</formula>
    </cfRule>
  </conditionalFormatting>
  <conditionalFormatting sqref="BC13">
    <cfRule type="cellIs" dxfId="75" priority="3" operator="greaterThan">
      <formula>5</formula>
    </cfRule>
  </conditionalFormatting>
  <dataValidations count="4">
    <dataValidation type="list" allowBlank="1" showInputMessage="1" showErrorMessage="1" sqref="AJ28:AK28 AJ33" xr:uid="{5881BD70-D37B-48CB-B052-2019909152A4}">
      <formula1>$BV$15:$BV$27</formula1>
    </dataValidation>
    <dataValidation type="list" allowBlank="1" showInputMessage="1" showErrorMessage="1" sqref="U18:AA18" xr:uid="{213D9442-F7EA-4BD5-97FA-202A39B7CECF}">
      <formula1>$CC$15:$CC$19</formula1>
    </dataValidation>
    <dataValidation allowBlank="1" showInputMessage="1" showErrorMessage="1" promptTitle="Fire Department Name" prompt="You must enter the Fire Department name on the Automatic Aid Response Worksheets" sqref="Q10:AT10" xr:uid="{65ABCD8D-AE04-440D-8704-F7E8E783456B}"/>
    <dataValidation type="list" allowBlank="1" showInputMessage="1" showErrorMessage="1" sqref="BF30:BH30 BF32:BH32 BF27:BH27" xr:uid="{87A321BF-440A-485D-A251-8CFBC4F9B2B9}">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2D64-927E-45D5-B60A-4DAF735BD20A}">
  <sheetPr>
    <tabColor theme="1"/>
  </sheetPr>
  <dimension ref="C2:L28"/>
  <sheetViews>
    <sheetView showGridLines="0" showRowColHeaders="0" zoomScaleNormal="100" workbookViewId="0">
      <selection activeCell="E17" sqref="E17"/>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LSYx17xMb/3+JIQN/wrYJuFWhNOzrALz9CbBFWJHZRYAfWbLVzwbREDgl2cT2W9wST/BmpP8Nc5LdMKI6FR6jg==" saltValue="L0KVdr4JdLD/5cJITEZmIQ=="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8D54E-3C66-4016-A5D4-B8AC7237DFFF}">
  <sheetPr>
    <tabColor theme="1"/>
    <pageSetUpPr fitToPage="1"/>
  </sheetPr>
  <dimension ref="D3:BW36"/>
  <sheetViews>
    <sheetView showGridLines="0" showRowColHeaders="0" zoomScaleNormal="100" workbookViewId="0">
      <selection activeCell="AS10" sqref="AS10:AY10"/>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4wDQg29J7tdLB80JKiyf6wRkaDz3mJXZNyP5MaW1zTumKZ84GmRB2cz4Q2f1u0CvADOKTmxtqPB2GF6pGHN7bg==" saltValue="63z5WmTv6oVi3tVFx/XqEQ=="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6CC3-C812-492B-8EB1-8B7260FA874D}">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851</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Response'!M5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Response'!O6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(3)'!E28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S3TPH41JQ0gxsUB0rw2+Dbu5pMyoU/b6/p5thapOBDRImd6YyBQ6btn3KmzOC4+S0JWgz+td2lkcbcKz4WOabA==" saltValue="6MifXBx7DV/C3PambycH0A=="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74" priority="2">
      <formula>$BC$13&gt;5</formula>
    </cfRule>
  </conditionalFormatting>
  <conditionalFormatting sqref="U18:AA18">
    <cfRule type="expression" dxfId="73" priority="1">
      <formula>$BC$13&gt;5</formula>
    </cfRule>
  </conditionalFormatting>
  <conditionalFormatting sqref="BC13">
    <cfRule type="cellIs" dxfId="72" priority="3" operator="greaterThan">
      <formula>5</formula>
    </cfRule>
  </conditionalFormatting>
  <dataValidations count="4">
    <dataValidation type="list" allowBlank="1" showInputMessage="1" showErrorMessage="1" sqref="BF30:BH30 BF32:BH32 BF27:BH27" xr:uid="{E0EB6C92-4A5E-4FDC-AB6E-145319276039}">
      <formula1>$CB$15:$CB$16</formula1>
    </dataValidation>
    <dataValidation allowBlank="1" showInputMessage="1" showErrorMessage="1" promptTitle="Fire Department Name" prompt="You must enter the Fire Department name on the Automatic Aid Response Worksheets" sqref="Q10:AT10" xr:uid="{A0610861-BB76-4C3A-B7B4-E6AF1F8D7A75}"/>
    <dataValidation type="list" allowBlank="1" showInputMessage="1" showErrorMessage="1" sqref="U18:AA18" xr:uid="{4DF9F0D9-EE07-41DE-AD92-0175CACAF4FB}">
      <formula1>$CC$15:$CC$19</formula1>
    </dataValidation>
    <dataValidation type="list" allowBlank="1" showInputMessage="1" showErrorMessage="1" sqref="AJ28:AK28 AJ33" xr:uid="{CE2363EF-4C8C-421D-9B8C-E6CC34CC46FD}">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9365-F459-4E71-91C8-A62B1D9D9048}">
  <sheetPr>
    <tabColor theme="1"/>
  </sheetPr>
  <dimension ref="C2:L28"/>
  <sheetViews>
    <sheetView showGridLines="0" showRowColHeaders="0" zoomScaleNormal="100" workbookViewId="0">
      <selection activeCell="E17" sqref="E17"/>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ICOK5vmXnsx0gU28GyUiFzsaMGWAmGawFHolaq0lohEQwn9svZlS1bSxbq1UGMWnX3BXVENohCtTUd6Q64wCSQ==" saltValue="LSKoeA76LjEwwnP0ZOmnXw=="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A8E05-5B93-4456-88B1-133F418BB24E}">
  <sheetPr>
    <tabColor theme="1"/>
    <pageSetUpPr fitToPage="1"/>
  </sheetPr>
  <dimension ref="D3:BW36"/>
  <sheetViews>
    <sheetView showGridLines="0" showRowColHeaders="0" zoomScaleNormal="100" workbookViewId="0">
      <selection activeCell="E25" sqref="E25"/>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qSbys7i49nwCLzh6ZLbkP0EqhYqATOkEEFIRtX30MWb6c7/4byXOK3iFnGjPtBUs31sxtd2SLoQDGREZ7f0jpQ==" saltValue="7z6ahBY1fu4oDSxdc9ki/w=="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BBE0-6CE3-4C34-B1FD-0C07AD0A4916}">
  <sheetPr>
    <tabColor theme="1"/>
  </sheetPr>
  <dimension ref="A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1:82" ht="5.0999999999999996" customHeight="1" x14ac:dyDescent="0.25">
      <c r="A1">
        <v>4</v>
      </c>
    </row>
    <row r="2" spans="1:82" x14ac:dyDescent="0.25">
      <c r="AD2" s="174"/>
    </row>
    <row r="3" spans="1: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1:82" ht="18" customHeight="1" x14ac:dyDescent="0.25">
      <c r="D4" s="1262" t="s">
        <v>852</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1: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1: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1: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1: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1: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1:82" ht="18" customHeight="1" thickBot="1" x14ac:dyDescent="0.3">
      <c r="D10" s="1274" t="s">
        <v>375</v>
      </c>
      <c r="E10" s="1011"/>
      <c r="F10" s="1011"/>
      <c r="G10" s="1011"/>
      <c r="H10" s="1011"/>
      <c r="I10" s="1011"/>
      <c r="J10" s="1011"/>
      <c r="K10" s="1011"/>
      <c r="L10" s="1011"/>
      <c r="M10" s="1011"/>
      <c r="N10" s="1011"/>
      <c r="O10" s="1011"/>
      <c r="P10" s="1275"/>
      <c r="Q10" s="1276">
        <f>'Automatic Response'!P5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1: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1: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1: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Response'!R6</f>
        <v>0</v>
      </c>
      <c r="BD13" s="1284"/>
      <c r="BE13" s="1285"/>
      <c r="BF13" s="1005" t="s">
        <v>377</v>
      </c>
      <c r="BG13" s="1286"/>
      <c r="BH13" s="1286"/>
      <c r="BI13" s="1286"/>
      <c r="BJ13" s="1006"/>
    </row>
    <row r="14" spans="1: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1: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1: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(4)'!E28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IcBK8g0lHu/c2NEPkaoam4PPVKCshPvCCtTBHvUN51fTAUknrPHP5LAP6+CQyB2YEzAp4VAVZJi5AE+UBtgguw==" saltValue="3xfSMJqrUUS0X0/IsyNYF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71" priority="2">
      <formula>$BC$13&gt;5</formula>
    </cfRule>
  </conditionalFormatting>
  <conditionalFormatting sqref="U18:AA18">
    <cfRule type="expression" dxfId="70" priority="1">
      <formula>$BC$13&gt;5</formula>
    </cfRule>
  </conditionalFormatting>
  <conditionalFormatting sqref="BC13">
    <cfRule type="cellIs" dxfId="69" priority="3" operator="greaterThan">
      <formula>5</formula>
    </cfRule>
  </conditionalFormatting>
  <dataValidations count="4">
    <dataValidation type="list" allowBlank="1" showInputMessage="1" showErrorMessage="1" sqref="AJ28:AK28 AJ33" xr:uid="{1CBFCA20-A2F4-47DA-BB43-5101324A3CDC}">
      <formula1>$BV$15:$BV$27</formula1>
    </dataValidation>
    <dataValidation type="list" allowBlank="1" showInputMessage="1" showErrorMessage="1" sqref="U18:AA18" xr:uid="{AEB1B1A1-863D-44DC-A953-5FAFC84F1963}">
      <formula1>$CC$15:$CC$19</formula1>
    </dataValidation>
    <dataValidation allowBlank="1" showInputMessage="1" showErrorMessage="1" promptTitle="Fire Department Name" prompt="You must enter the Fire Department name on the Automatic Aid Response Worksheets" sqref="Q10:AT10" xr:uid="{4E175179-3CBF-41CB-ABFB-AB34F789D412}"/>
    <dataValidation type="list" allowBlank="1" showInputMessage="1" showErrorMessage="1" sqref="BF30:BH30 BF32:BH32 BF27:BH27" xr:uid="{63B1A393-2433-4309-8CBE-0D9A9D73A58F}">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1"/>
    <pageSetUpPr fitToPage="1"/>
  </sheetPr>
  <dimension ref="D3:R48"/>
  <sheetViews>
    <sheetView showGridLines="0" showRowColHeaders="0" tabSelected="1" zoomScaleNormal="100" workbookViewId="0"/>
  </sheetViews>
  <sheetFormatPr defaultColWidth="8.85546875" defaultRowHeight="15" x14ac:dyDescent="0.25"/>
  <cols>
    <col min="1" max="16384" width="8.85546875" style="270"/>
  </cols>
  <sheetData>
    <row r="3" spans="4:18" ht="15" customHeight="1" x14ac:dyDescent="0.25"/>
    <row r="4" spans="4:18" ht="15" customHeight="1" x14ac:dyDescent="0.25"/>
    <row r="5" spans="4:18" ht="15" customHeight="1" x14ac:dyDescent="0.25"/>
    <row r="6" spans="4:18" ht="7.9" customHeight="1" x14ac:dyDescent="0.25"/>
    <row r="7" spans="4:18" ht="16.5" customHeight="1" x14ac:dyDescent="0.25">
      <c r="D7" s="735" t="s">
        <v>668</v>
      </c>
      <c r="E7" s="735"/>
      <c r="F7" s="735"/>
      <c r="G7" s="735"/>
      <c r="H7" s="735"/>
      <c r="I7" s="735"/>
      <c r="J7" s="735"/>
      <c r="K7" s="735"/>
      <c r="L7" s="735"/>
      <c r="M7" s="735"/>
      <c r="N7" s="735"/>
      <c r="O7" s="735"/>
      <c r="P7" s="735"/>
      <c r="Q7" s="735"/>
      <c r="R7" s="735"/>
    </row>
    <row r="8" spans="4:18" ht="5.45" customHeight="1" x14ac:dyDescent="0.25"/>
    <row r="9" spans="4:18" ht="15" customHeight="1" x14ac:dyDescent="0.25"/>
    <row r="10" spans="4:18" ht="15" customHeight="1" x14ac:dyDescent="0.25"/>
    <row r="11" spans="4:18" ht="15" customHeight="1" x14ac:dyDescent="0.25"/>
    <row r="12" spans="4:18" ht="4.1500000000000004" customHeight="1" x14ac:dyDescent="0.25"/>
    <row r="13" spans="4:18" ht="15" customHeight="1" x14ac:dyDescent="0.4">
      <c r="G13" s="271"/>
      <c r="H13" s="272"/>
      <c r="I13" s="271"/>
      <c r="J13" s="271"/>
      <c r="K13" s="271"/>
      <c r="L13" s="271"/>
      <c r="M13" s="271"/>
      <c r="N13" s="271"/>
      <c r="O13" s="271"/>
      <c r="P13" s="271"/>
      <c r="Q13" s="271"/>
    </row>
    <row r="14" spans="4:18" ht="15" customHeight="1" x14ac:dyDescent="0.5">
      <c r="H14" s="273"/>
      <c r="I14" s="273"/>
      <c r="J14" s="273"/>
      <c r="K14" s="273"/>
      <c r="L14" s="273"/>
      <c r="M14" s="273"/>
      <c r="N14" s="273"/>
      <c r="O14" s="273"/>
      <c r="P14" s="273"/>
    </row>
    <row r="15" spans="4:18" ht="15" customHeight="1" x14ac:dyDescent="0.5">
      <c r="H15" s="274"/>
      <c r="I15" s="274"/>
      <c r="J15" s="274"/>
      <c r="K15" s="274"/>
      <c r="L15" s="274"/>
      <c r="M15" s="274"/>
      <c r="N15" s="274"/>
      <c r="O15" s="274"/>
      <c r="P15" s="273"/>
    </row>
    <row r="16" spans="4:18" ht="15" customHeight="1" x14ac:dyDescent="0.5">
      <c r="H16" s="273"/>
      <c r="I16" s="275"/>
      <c r="J16" s="275"/>
      <c r="K16" s="275"/>
      <c r="L16" s="275"/>
      <c r="M16" s="275"/>
      <c r="N16" s="275"/>
      <c r="O16" s="273"/>
      <c r="P16" s="273"/>
    </row>
    <row r="17" spans="5:18" ht="15" customHeight="1" x14ac:dyDescent="0.5">
      <c r="H17" s="273"/>
      <c r="I17" s="276"/>
      <c r="J17" s="276"/>
      <c r="K17" s="276"/>
      <c r="L17" s="276"/>
      <c r="M17" s="276"/>
      <c r="N17" s="276"/>
      <c r="O17" s="273"/>
      <c r="P17" s="273"/>
    </row>
    <row r="18" spans="5:18" ht="15" customHeight="1" x14ac:dyDescent="0.5">
      <c r="H18" s="273"/>
      <c r="I18" s="276"/>
      <c r="J18" s="276"/>
      <c r="K18" s="276"/>
      <c r="L18" s="276"/>
      <c r="M18" s="276"/>
      <c r="N18" s="276"/>
      <c r="O18" s="273"/>
      <c r="P18" s="273"/>
    </row>
    <row r="19" spans="5:18" ht="15" customHeight="1" x14ac:dyDescent="0.25">
      <c r="I19" s="276"/>
      <c r="J19" s="276"/>
      <c r="K19" s="276"/>
      <c r="L19" s="276"/>
      <c r="M19" s="276"/>
      <c r="N19" s="276"/>
    </row>
    <row r="20" spans="5:18" ht="15" customHeight="1" x14ac:dyDescent="0.25">
      <c r="I20" s="276"/>
      <c r="J20" s="276"/>
      <c r="K20" s="276"/>
      <c r="L20" s="276"/>
      <c r="M20" s="276"/>
      <c r="N20" s="276"/>
    </row>
    <row r="21" spans="5:18" ht="15" customHeight="1" x14ac:dyDescent="0.25">
      <c r="I21" s="276"/>
      <c r="J21" s="276"/>
      <c r="K21" s="276"/>
      <c r="L21" s="276"/>
      <c r="M21" s="276"/>
      <c r="N21" s="276"/>
    </row>
    <row r="22" spans="5:18" ht="15" customHeight="1" x14ac:dyDescent="0.25">
      <c r="I22" s="276"/>
      <c r="J22" s="276"/>
      <c r="K22" s="276"/>
      <c r="L22" s="276"/>
      <c r="M22" s="276"/>
      <c r="N22" s="276"/>
    </row>
    <row r="23" spans="5:18" ht="15" customHeight="1" x14ac:dyDescent="0.25">
      <c r="I23" s="276"/>
      <c r="J23" s="276"/>
      <c r="K23" s="276"/>
      <c r="L23" s="276"/>
      <c r="M23" s="276"/>
      <c r="N23" s="276"/>
    </row>
    <row r="24" spans="5:18" ht="15" customHeight="1" x14ac:dyDescent="0.25">
      <c r="I24" s="276"/>
      <c r="J24" s="276"/>
      <c r="K24" s="276"/>
      <c r="L24" s="276"/>
      <c r="M24" s="276"/>
      <c r="N24" s="276"/>
    </row>
    <row r="25" spans="5:18" ht="15" customHeight="1" x14ac:dyDescent="0.25">
      <c r="I25" s="276"/>
      <c r="J25" s="276"/>
      <c r="K25" s="276"/>
      <c r="L25" s="276"/>
      <c r="M25" s="276"/>
      <c r="N25" s="276"/>
    </row>
    <row r="26" spans="5:18" ht="15" customHeight="1" x14ac:dyDescent="0.25">
      <c r="I26" s="276"/>
      <c r="J26" s="276"/>
      <c r="K26" s="276"/>
      <c r="L26" s="276"/>
      <c r="M26" s="276"/>
      <c r="N26" s="276"/>
    </row>
    <row r="27" spans="5:18" ht="15" customHeight="1" x14ac:dyDescent="0.25">
      <c r="I27" s="276"/>
      <c r="J27" s="276"/>
      <c r="K27" s="276"/>
      <c r="L27" s="276"/>
      <c r="M27" s="276"/>
      <c r="N27" s="276"/>
    </row>
    <row r="28" spans="5:18" ht="15" customHeight="1" x14ac:dyDescent="0.25">
      <c r="I28" s="276"/>
      <c r="J28" s="276"/>
      <c r="K28" s="276"/>
      <c r="L28" s="276"/>
      <c r="M28" s="276"/>
      <c r="N28" s="276"/>
    </row>
    <row r="29" spans="5:18" ht="15" customHeight="1" x14ac:dyDescent="0.25">
      <c r="E29" s="277"/>
      <c r="F29" s="277"/>
      <c r="G29" s="277"/>
      <c r="H29" s="277"/>
      <c r="I29" s="277"/>
      <c r="J29" s="277"/>
      <c r="K29" s="277"/>
      <c r="L29" s="277"/>
      <c r="M29" s="277"/>
      <c r="N29" s="277"/>
      <c r="O29" s="277"/>
      <c r="P29" s="277"/>
      <c r="Q29" s="277"/>
      <c r="R29" s="277"/>
    </row>
    <row r="30" spans="5:18" ht="15" customHeight="1" x14ac:dyDescent="0.25">
      <c r="E30" s="277"/>
      <c r="F30" s="277"/>
      <c r="G30" s="277"/>
      <c r="H30" s="277"/>
      <c r="I30" s="277"/>
      <c r="J30" s="277"/>
      <c r="K30" s="277"/>
      <c r="L30" s="277"/>
      <c r="M30" s="277"/>
      <c r="N30" s="277"/>
      <c r="O30" s="277"/>
      <c r="P30" s="277"/>
      <c r="Q30" s="277"/>
      <c r="R30" s="277"/>
    </row>
    <row r="31" spans="5:18" ht="15" customHeight="1" x14ac:dyDescent="0.25">
      <c r="I31" s="276"/>
      <c r="J31" s="276"/>
      <c r="K31" s="276"/>
      <c r="L31" s="276"/>
      <c r="M31" s="276"/>
      <c r="N31" s="276"/>
    </row>
    <row r="32" spans="5:1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sheetProtection algorithmName="SHA-512" hashValue="DJV1WdC034Jxfl2ny7Xrt5vb83wvh1ek2q+3m+RD3I4MxbyRmAmcTLi0xflELdYpWaursAwzDel+36B77zzWNA==" saltValue="K23pyX88kv5ucNTIZp1qVg==" spinCount="100000" sheet="1"/>
  <mergeCells count="1">
    <mergeCell ref="D7:R7"/>
  </mergeCells>
  <printOptions horizontalCentered="1" verticalCentered="1"/>
  <pageMargins left="0" right="0" top="0" bottom="0" header="0" footer="0"/>
  <pageSetup fitToWidth="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05BE9-95EF-4AAE-9E10-E24031EDDCA7}">
  <sheetPr>
    <tabColor theme="1"/>
  </sheetPr>
  <dimension ref="C2:L28"/>
  <sheetViews>
    <sheetView showGridLines="0" showRowColHeaders="0" zoomScaleNormal="100" workbookViewId="0">
      <selection activeCell="E17" sqref="E17"/>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mFrkOvh5qwPuzqGg85trR7YiQXOzZ6p231sX4jHv0ZSgayGjsZFdhBTu5BSGSGE/LtcIHzysyz5ig60i0lxNFQ==" saltValue="v48Cu5Y9rTUI9IUvkuy4aA=="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F580A-9B33-46D0-95C7-7B5143092045}">
  <sheetPr>
    <tabColor theme="1"/>
    <pageSetUpPr fitToPage="1"/>
  </sheetPr>
  <dimension ref="D3:BW36"/>
  <sheetViews>
    <sheetView showGridLines="0" showRowColHeaders="0" zoomScaleNormal="100" workbookViewId="0">
      <selection activeCell="D11" sqref="D11:N11"/>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5o5oux1VlHjEBI3iSfFKIqMcfqVYDQRWjZqVfibYknumawstLHMaMARkN21by3/+5NH5/hy/s39o7/GeLNkD2A==" saltValue="iCvvoX0Pi09LSeFAeJvU2g=="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5FBD-9022-41FC-AAD5-CDF7B1523822}">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853</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Response'!S5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Response'!U6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(5)'!E28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yeVjwN2wL/jnk4gwVbYYesKfebG7QJhUtD5PLEsW8Qwo57CxX5yhln4wZY+GlKxIUCuvi56h/7CHvWp5iw1BRQ==" saltValue="UB2VqD+aE9SXW/A411SMh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68" priority="2">
      <formula>$BC$13&gt;5</formula>
    </cfRule>
  </conditionalFormatting>
  <conditionalFormatting sqref="U18:AA18">
    <cfRule type="expression" dxfId="67" priority="1">
      <formula>$BC$13&gt;5</formula>
    </cfRule>
  </conditionalFormatting>
  <conditionalFormatting sqref="BC13">
    <cfRule type="cellIs" dxfId="66" priority="3" operator="greaterThan">
      <formula>5</formula>
    </cfRule>
  </conditionalFormatting>
  <dataValidations count="4">
    <dataValidation type="list" allowBlank="1" showInputMessage="1" showErrorMessage="1" sqref="BF30:BH30 BF32:BH32 BF27:BH27" xr:uid="{26233B12-FB9D-4292-81A4-CC48CC77D51F}">
      <formula1>$CB$15:$CB$16</formula1>
    </dataValidation>
    <dataValidation allowBlank="1" showInputMessage="1" showErrorMessage="1" promptTitle="Fire Department Name" prompt="You must enter the Fire Department name on the Automatic Aid Response Worksheets" sqref="Q10:AT10" xr:uid="{E2FFEF3D-7D75-4BA8-9A91-85494230D70A}"/>
    <dataValidation type="list" allowBlank="1" showInputMessage="1" showErrorMessage="1" sqref="U18:AA18" xr:uid="{41AA9A5B-07AD-4B8B-A2F3-CA559F8C1BC4}">
      <formula1>$CC$15:$CC$19</formula1>
    </dataValidation>
    <dataValidation type="list" allowBlank="1" showInputMessage="1" showErrorMessage="1" sqref="AJ28:AK28 AJ33" xr:uid="{A5C15FE6-AD1F-468A-9C05-2DC3F7C41561}">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C20C-C7BE-48E4-8BFD-536ADFE2D168}">
  <sheetPr>
    <tabColor theme="1"/>
  </sheetPr>
  <dimension ref="C2:L28"/>
  <sheetViews>
    <sheetView showGridLines="0" showRowColHeaders="0" zoomScaleNormal="100" workbookViewId="0"/>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SVTDrx/jobkkF9QTlXgY219BmjAzlBikcg3ercAl6HCOkotAY5qbOdlix0Y/4CWD3HvuB7r9xD9uAxW6FRjnEw==" saltValue="u+49Cui27QxoqZTJfnng0w=="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41ED7-7290-419E-80FF-69961051FD05}">
  <sheetPr>
    <tabColor theme="1"/>
    <pageSetUpPr fitToPage="1"/>
  </sheetPr>
  <dimension ref="D3:BW36"/>
  <sheetViews>
    <sheetView showGridLines="0" showRowColHeaders="0" zoomScaleNormal="100" workbookViewId="0">
      <selection activeCell="G27" sqref="G27"/>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gjnXnqTMsze7iWSYy+QTz9w4sLcUoKy42lOrKF+EACHPnmJLUWWyEHPrVbwH1TMF4S+MAFAud/pDE2IjodFOpw==" saltValue="KreRBK4SNOU1Pe8Thm7zZA=="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07A40-5841-494D-9867-066054B5AA1F}">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854</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Response'!V5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Response'!X6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(6)'!E28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p6OX+rUqJGJpB7Jvm9Q3AXppQhKUM+sDZJvn4K+Ji+LWcSrdBzyOkSwD6+iUZ6bNbSyyEiXc4H1mIPrrHrUWaA==" saltValue="bULy821109qTqsvtp8Zkd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65" priority="2">
      <formula>$BC$13&gt;5</formula>
    </cfRule>
  </conditionalFormatting>
  <conditionalFormatting sqref="U18:AA18">
    <cfRule type="expression" dxfId="64" priority="1">
      <formula>$BC$13&gt;5</formula>
    </cfRule>
  </conditionalFormatting>
  <conditionalFormatting sqref="BC13">
    <cfRule type="cellIs" dxfId="63" priority="3" operator="greaterThan">
      <formula>5</formula>
    </cfRule>
  </conditionalFormatting>
  <dataValidations count="4">
    <dataValidation type="list" allowBlank="1" showInputMessage="1" showErrorMessage="1" sqref="AJ28:AK28 AJ33" xr:uid="{56504AED-767C-4BD8-AF94-F88E4122A326}">
      <formula1>$BV$15:$BV$27</formula1>
    </dataValidation>
    <dataValidation type="list" allowBlank="1" showInputMessage="1" showErrorMessage="1" sqref="U18:AA18" xr:uid="{BB0DE203-689C-493E-9108-AE3E3C0B3556}">
      <formula1>$CC$15:$CC$19</formula1>
    </dataValidation>
    <dataValidation allowBlank="1" showInputMessage="1" showErrorMessage="1" promptTitle="Fire Department Name" prompt="You must enter the Fire Department name on the Automatic Aid Response Worksheets" sqref="Q10:AT10" xr:uid="{37966484-DA41-4E2D-AABF-7220BC4903B6}"/>
    <dataValidation type="list" allowBlank="1" showInputMessage="1" showErrorMessage="1" sqref="BF30:BH30 BF32:BH32 BF27:BH27" xr:uid="{039567C9-EC79-4F5C-9DFF-52A68C0E643C}">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5F7D-9E73-4F04-80F7-B95BF935981F}">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8MVPjPYNPOcIy9p1JH6u0TWMC030wgKJcDKHU2kk7zJ0j1F5LFKWc6KasqKztZKnQCwooSH4mLx4uipzWj/VsQ==" saltValue="4rtHG2Nz1MRHFx71S80UMA=="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0CB5-8335-4992-A8E6-E4B9D4BB9CC6}">
  <sheetPr>
    <tabColor theme="1"/>
    <pageSetUpPr fitToPage="1"/>
  </sheetPr>
  <dimension ref="D3:BW36"/>
  <sheetViews>
    <sheetView showGridLines="0" showRowColHeaders="0" zoomScaleNormal="100" workbookViewId="0">
      <selection activeCell="D10" sqref="D10:N10"/>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oatWcQAyenh/2aw73FD/gcdzq/QAgCjWm3ahcJHbby6DzVmNievHIqeJXun19mCFSeJ8BBrWwfBw0/4dHci7RQ==" saltValue="mA8H2IvfS3kQoq0C2uNO/Q=="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FD43-E3AF-4A6D-996F-BADF68D75CDF}">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855</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(2)'!G5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(2)'!I6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(7)'!E28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00W7jykqZquc66FzJzHiZP6u2JPe5H0sjrP5+FgL7FJJiHDsJWq/12YbM+CsPaeg0SN+Pw5YX9c5slPWALk2Mg==" saltValue="lxmUBX5QPXj3Gmg0CamuVg=="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62" priority="2">
      <formula>$BC$13&gt;5</formula>
    </cfRule>
  </conditionalFormatting>
  <conditionalFormatting sqref="U18:AA18">
    <cfRule type="expression" dxfId="61" priority="1">
      <formula>$BC$13&gt;5</formula>
    </cfRule>
  </conditionalFormatting>
  <conditionalFormatting sqref="BC13">
    <cfRule type="cellIs" dxfId="60" priority="3" operator="greaterThan">
      <formula>5</formula>
    </cfRule>
  </conditionalFormatting>
  <dataValidations count="4">
    <dataValidation type="list" allowBlank="1" showInputMessage="1" showErrorMessage="1" sqref="BF30:BH30 BF32:BH32 BF27:BH27" xr:uid="{D44BD43B-8885-4E32-AD8B-CA6C0C8A7D0C}">
      <formula1>$CB$15:$CB$16</formula1>
    </dataValidation>
    <dataValidation allowBlank="1" showInputMessage="1" showErrorMessage="1" promptTitle="Fire Department Name" prompt="You must enter the Fire Department name on the Automatic Aid Response Worksheets" sqref="Q10:AT10" xr:uid="{EDD50944-1F54-4BD5-97C7-0AB187E0F53D}"/>
    <dataValidation type="list" allowBlank="1" showInputMessage="1" showErrorMessage="1" sqref="U18:AA18" xr:uid="{1A79C6E1-0CC0-4480-8014-4336ED049F6F}">
      <formula1>$CC$15:$CC$19</formula1>
    </dataValidation>
    <dataValidation type="list" allowBlank="1" showInputMessage="1" showErrorMessage="1" sqref="AJ28:AK28 AJ33" xr:uid="{5A630334-40D7-4FC4-978C-DB86EA3ABF67}">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CADDA-D5E1-492B-97DB-46618F943C79}">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HyyxhmN8YGtMfUHKKjCbm9OQWod8BJVCN+Koh+tzeZB6eE+99KxGe2uR2MfCbw2Q0C2JfUUJxVVPQhxPFiV/Kw==" saltValue="n8veizwl/hZpE0Uq4ly/gA=="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1"/>
  </sheetPr>
  <dimension ref="E7:AV121"/>
  <sheetViews>
    <sheetView showGridLines="0" showRowColHeaders="0" zoomScaleNormal="100" workbookViewId="0"/>
  </sheetViews>
  <sheetFormatPr defaultRowHeight="15" x14ac:dyDescent="0.25"/>
  <cols>
    <col min="3" max="67" width="2.7109375" customWidth="1"/>
  </cols>
  <sheetData>
    <row r="7" spans="5:37" ht="15" customHeight="1" x14ac:dyDescent="0.25">
      <c r="E7" s="738" t="s">
        <v>244</v>
      </c>
      <c r="F7" s="738"/>
      <c r="G7" s="738"/>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row>
    <row r="8" spans="5:37" x14ac:dyDescent="0.25">
      <c r="E8" s="738"/>
      <c r="F8" s="738"/>
      <c r="G8" s="738"/>
      <c r="H8" s="738"/>
      <c r="I8" s="738"/>
      <c r="J8" s="738"/>
      <c r="K8" s="738"/>
      <c r="L8" s="738"/>
      <c r="M8" s="738"/>
      <c r="N8" s="738"/>
      <c r="O8" s="738"/>
      <c r="P8" s="738"/>
      <c r="Q8" s="738"/>
      <c r="R8" s="738"/>
      <c r="S8" s="738"/>
      <c r="T8" s="738"/>
      <c r="U8" s="738"/>
      <c r="V8" s="738"/>
      <c r="W8" s="738"/>
      <c r="X8" s="738"/>
      <c r="Y8" s="738"/>
      <c r="Z8" s="738"/>
      <c r="AA8" s="738"/>
      <c r="AB8" s="738"/>
      <c r="AC8" s="738"/>
      <c r="AD8" s="738"/>
      <c r="AE8" s="738"/>
      <c r="AF8" s="738"/>
      <c r="AG8" s="738"/>
      <c r="AH8" s="738"/>
      <c r="AI8" s="738"/>
      <c r="AJ8" s="738"/>
      <c r="AK8" s="738"/>
    </row>
    <row r="9" spans="5:37" x14ac:dyDescent="0.25">
      <c r="E9" s="738"/>
      <c r="F9" s="738"/>
      <c r="G9" s="738"/>
      <c r="H9" s="738"/>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8"/>
      <c r="AI9" s="738"/>
      <c r="AJ9" s="738"/>
      <c r="AK9" s="738"/>
    </row>
    <row r="10" spans="5:37" ht="52.5" customHeight="1" x14ac:dyDescent="0.25">
      <c r="E10" s="739" t="s">
        <v>843</v>
      </c>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739"/>
      <c r="AJ10" s="739"/>
      <c r="AK10" s="739"/>
    </row>
    <row r="11" spans="5:37" ht="26.25" customHeight="1" x14ac:dyDescent="0.25">
      <c r="E11" s="739"/>
      <c r="F11" s="739"/>
      <c r="G11" s="739"/>
      <c r="H11" s="739"/>
      <c r="I11" s="739"/>
      <c r="J11" s="739"/>
      <c r="K11" s="739"/>
      <c r="L11" s="739"/>
      <c r="M11" s="739"/>
      <c r="N11" s="739"/>
      <c r="O11" s="739"/>
      <c r="P11" s="739"/>
      <c r="Q11" s="739"/>
      <c r="R11" s="739"/>
      <c r="S11" s="739"/>
      <c r="T11" s="739"/>
      <c r="U11" s="739"/>
      <c r="V11" s="739"/>
      <c r="W11" s="739"/>
      <c r="X11" s="739"/>
      <c r="Y11" s="739"/>
      <c r="Z11" s="739"/>
      <c r="AA11" s="739"/>
      <c r="AB11" s="739"/>
      <c r="AC11" s="739"/>
      <c r="AD11" s="739"/>
      <c r="AE11" s="739"/>
      <c r="AF11" s="739"/>
      <c r="AG11" s="739"/>
      <c r="AH11" s="739"/>
      <c r="AI11" s="739"/>
      <c r="AJ11" s="739"/>
      <c r="AK11" s="739"/>
    </row>
    <row r="12" spans="5:37" ht="8.1" customHeight="1" x14ac:dyDescent="0.25">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row>
    <row r="13" spans="5:37" ht="15" customHeight="1" x14ac:dyDescent="0.25">
      <c r="E13" s="740" t="s">
        <v>831</v>
      </c>
      <c r="F13" s="740"/>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0"/>
      <c r="AG13" s="740"/>
      <c r="AH13" s="740"/>
      <c r="AI13" s="740"/>
      <c r="AJ13" s="740"/>
      <c r="AK13" s="740"/>
    </row>
    <row r="14" spans="5:37" ht="15" customHeight="1" x14ac:dyDescent="0.25">
      <c r="E14" s="740"/>
      <c r="F14" s="740"/>
      <c r="G14" s="740"/>
      <c r="H14" s="740"/>
      <c r="I14" s="740"/>
      <c r="J14" s="740"/>
      <c r="K14" s="740"/>
      <c r="L14" s="740"/>
      <c r="M14" s="740"/>
      <c r="N14" s="740"/>
      <c r="O14" s="740"/>
      <c r="P14" s="740"/>
      <c r="Q14" s="740"/>
      <c r="R14" s="740"/>
      <c r="S14" s="740"/>
      <c r="T14" s="740"/>
      <c r="U14" s="740"/>
      <c r="V14" s="740"/>
      <c r="W14" s="740"/>
      <c r="X14" s="740"/>
      <c r="Y14" s="740"/>
      <c r="Z14" s="740"/>
      <c r="AA14" s="740"/>
      <c r="AB14" s="740"/>
      <c r="AC14" s="740"/>
      <c r="AD14" s="740"/>
      <c r="AE14" s="740"/>
      <c r="AF14" s="740"/>
      <c r="AG14" s="740"/>
      <c r="AH14" s="740"/>
      <c r="AI14" s="740"/>
      <c r="AJ14" s="740"/>
      <c r="AK14" s="740"/>
    </row>
    <row r="15" spans="5:37" ht="15" customHeight="1" x14ac:dyDescent="0.25">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row>
    <row r="16" spans="5:37" ht="15.75" customHeight="1" x14ac:dyDescent="0.25">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740"/>
      <c r="AD16" s="740"/>
      <c r="AE16" s="740"/>
      <c r="AF16" s="740"/>
      <c r="AG16" s="740"/>
      <c r="AH16" s="740"/>
      <c r="AI16" s="740"/>
      <c r="AJ16" s="740"/>
      <c r="AK16" s="740"/>
    </row>
    <row r="17" spans="5:37" ht="15.75" customHeight="1" x14ac:dyDescent="0.25">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row>
    <row r="18" spans="5:37" ht="7.5" customHeight="1" x14ac:dyDescent="0.25">
      <c r="E18" s="503"/>
      <c r="F18" s="503"/>
      <c r="G18" s="503"/>
      <c r="H18" s="503"/>
      <c r="I18" s="503"/>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row>
    <row r="19" spans="5:37" ht="15" customHeight="1" x14ac:dyDescent="0.25">
      <c r="E19" s="739" t="s">
        <v>832</v>
      </c>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9"/>
      <c r="AK19" s="739"/>
    </row>
    <row r="20" spans="5:37" x14ac:dyDescent="0.25">
      <c r="E20" s="739"/>
      <c r="F20" s="739"/>
      <c r="G20" s="739"/>
      <c r="H20" s="739"/>
      <c r="I20" s="739"/>
      <c r="J20" s="739"/>
      <c r="K20" s="739"/>
      <c r="L20" s="739"/>
      <c r="M20" s="739"/>
      <c r="N20" s="739"/>
      <c r="O20" s="739"/>
      <c r="P20" s="739"/>
      <c r="Q20" s="739"/>
      <c r="R20" s="739"/>
      <c r="S20" s="739"/>
      <c r="T20" s="739"/>
      <c r="U20" s="739"/>
      <c r="V20" s="739"/>
      <c r="W20" s="739"/>
      <c r="X20" s="739"/>
      <c r="Y20" s="739"/>
      <c r="Z20" s="739"/>
      <c r="AA20" s="739"/>
      <c r="AB20" s="739"/>
      <c r="AC20" s="739"/>
      <c r="AD20" s="739"/>
      <c r="AE20" s="739"/>
      <c r="AF20" s="739"/>
      <c r="AG20" s="739"/>
      <c r="AH20" s="739"/>
      <c r="AI20" s="739"/>
      <c r="AJ20" s="739"/>
      <c r="AK20" s="739"/>
    </row>
    <row r="21" spans="5:37" x14ac:dyDescent="0.25">
      <c r="E21" s="739"/>
      <c r="F21" s="739"/>
      <c r="G21" s="739"/>
      <c r="H21" s="739"/>
      <c r="I21" s="739"/>
      <c r="J21" s="739"/>
      <c r="K21" s="739"/>
      <c r="L21" s="739"/>
      <c r="M21" s="739"/>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39"/>
      <c r="AK21" s="739"/>
    </row>
    <row r="22" spans="5:37" ht="8.1" customHeight="1" x14ac:dyDescent="0.25">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row>
    <row r="23" spans="5:37" x14ac:dyDescent="0.25">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row>
    <row r="24" spans="5:37" x14ac:dyDescent="0.25">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row>
    <row r="25" spans="5:37" x14ac:dyDescent="0.25">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row>
    <row r="26" spans="5:37" x14ac:dyDescent="0.25">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row>
    <row r="27" spans="5:37" x14ac:dyDescent="0.25">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row>
    <row r="28" spans="5:37" ht="14.45" customHeight="1" x14ac:dyDescent="0.25">
      <c r="E28" s="736" t="s">
        <v>742</v>
      </c>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row>
    <row r="29" spans="5:37" x14ac:dyDescent="0.25">
      <c r="E29" s="736"/>
      <c r="F29" s="736"/>
      <c r="G29" s="736"/>
      <c r="H29" s="736"/>
      <c r="I29" s="736"/>
      <c r="J29" s="736"/>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row>
    <row r="30" spans="5:37" x14ac:dyDescent="0.25">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row>
    <row r="31" spans="5:37" x14ac:dyDescent="0.25">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row>
    <row r="32" spans="5:37" ht="14.45" customHeight="1" x14ac:dyDescent="0.25">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row>
    <row r="33" spans="5:37" x14ac:dyDescent="0.25">
      <c r="E33" s="736" t="s">
        <v>621</v>
      </c>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row>
    <row r="34" spans="5:37" ht="22.5" customHeight="1" x14ac:dyDescent="0.2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row>
    <row r="35" spans="5:37" x14ac:dyDescent="0.25">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row>
    <row r="36" spans="5:37" x14ac:dyDescent="0.25">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row>
    <row r="37" spans="5:37" x14ac:dyDescent="0.25">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row>
    <row r="38" spans="5:37" x14ac:dyDescent="0.25">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row>
    <row r="39" spans="5:37" x14ac:dyDescent="0.25">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row>
    <row r="40" spans="5:37" x14ac:dyDescent="0.25">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row>
    <row r="41" spans="5:37" x14ac:dyDescent="0.25">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row>
    <row r="42" spans="5:37" x14ac:dyDescent="0.25">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row>
    <row r="43" spans="5:37" x14ac:dyDescent="0.25">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row>
    <row r="44" spans="5:37" ht="18.75" x14ac:dyDescent="0.25">
      <c r="E44" s="743" t="s">
        <v>622</v>
      </c>
      <c r="F44" s="743"/>
      <c r="G44" s="743"/>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5:37" x14ac:dyDescent="0.25">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row>
    <row r="46" spans="5:37" x14ac:dyDescent="0.25">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row>
    <row r="47" spans="5:37" x14ac:dyDescent="0.25">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row>
    <row r="48" spans="5:37" x14ac:dyDescent="0.25">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row>
    <row r="49" spans="5:37" x14ac:dyDescent="0.25">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row>
    <row r="50" spans="5:37" x14ac:dyDescent="0.25">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row>
    <row r="51" spans="5:37" x14ac:dyDescent="0.25">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row>
    <row r="52" spans="5:37" x14ac:dyDescent="0.25">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row>
    <row r="53" spans="5:37" x14ac:dyDescent="0.25">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row>
    <row r="54" spans="5:37" x14ac:dyDescent="0.25">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row>
    <row r="55" spans="5:37" x14ac:dyDescent="0.25">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row>
    <row r="56" spans="5:37" x14ac:dyDescent="0.25">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row>
    <row r="57" spans="5:37" x14ac:dyDescent="0.25">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row>
    <row r="58" spans="5:37" x14ac:dyDescent="0.25">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row>
    <row r="59" spans="5:37" x14ac:dyDescent="0.25">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row>
    <row r="60" spans="5:37" x14ac:dyDescent="0.25">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row>
    <row r="61" spans="5:37" ht="14.45" customHeight="1" x14ac:dyDescent="0.25">
      <c r="E61" s="744" t="s">
        <v>787</v>
      </c>
      <c r="F61" s="744"/>
      <c r="G61" s="744"/>
      <c r="H61" s="744"/>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row>
    <row r="62" spans="5:37" ht="31.5" customHeight="1" x14ac:dyDescent="0.25">
      <c r="E62" s="744"/>
      <c r="F62" s="744"/>
      <c r="G62" s="744"/>
      <c r="H62" s="744"/>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row>
    <row r="63" spans="5:37" x14ac:dyDescent="0.25">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row>
    <row r="64" spans="5:37" x14ac:dyDescent="0.25">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row>
    <row r="65" spans="5:48" x14ac:dyDescent="0.25">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row>
    <row r="66" spans="5:48" x14ac:dyDescent="0.25">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row>
    <row r="67" spans="5:48" x14ac:dyDescent="0.25">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row>
    <row r="68" spans="5:48" ht="10.5" customHeight="1" x14ac:dyDescent="0.25">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row>
    <row r="69" spans="5:48" x14ac:dyDescent="0.25">
      <c r="E69" s="740" t="s">
        <v>833</v>
      </c>
      <c r="F69" s="740"/>
      <c r="G69" s="740"/>
      <c r="H69" s="740"/>
      <c r="I69" s="740"/>
      <c r="J69" s="740"/>
      <c r="K69" s="740"/>
      <c r="L69" s="740"/>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row>
    <row r="70" spans="5:48" ht="32.25" customHeight="1" x14ac:dyDescent="0.25">
      <c r="E70" s="740"/>
      <c r="F70" s="740"/>
      <c r="G70" s="740"/>
      <c r="H70" s="740"/>
      <c r="I70" s="740"/>
      <c r="J70" s="740"/>
      <c r="K70" s="740"/>
      <c r="L70" s="740"/>
      <c r="M70" s="740"/>
      <c r="N70" s="740"/>
      <c r="O70" s="740"/>
      <c r="P70" s="740"/>
      <c r="Q70" s="740"/>
      <c r="R70" s="740"/>
      <c r="S70" s="740"/>
      <c r="T70" s="740"/>
      <c r="U70" s="740"/>
      <c r="V70" s="740"/>
      <c r="W70" s="740"/>
      <c r="X70" s="740"/>
      <c r="Y70" s="740"/>
      <c r="Z70" s="740"/>
      <c r="AA70" s="740"/>
      <c r="AB70" s="740"/>
      <c r="AC70" s="740"/>
      <c r="AD70" s="740"/>
      <c r="AE70" s="740"/>
      <c r="AF70" s="740"/>
      <c r="AG70" s="740"/>
      <c r="AH70" s="740"/>
      <c r="AI70" s="740"/>
      <c r="AJ70" s="740"/>
      <c r="AK70" s="740"/>
      <c r="AL70" s="534"/>
    </row>
    <row r="71" spans="5:48" ht="7.5" customHeight="1" x14ac:dyDescent="0.25">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row>
    <row r="72" spans="5:48" ht="15" customHeight="1" x14ac:dyDescent="0.25">
      <c r="E72" s="139"/>
      <c r="F72" s="745" t="s">
        <v>834</v>
      </c>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139"/>
      <c r="AH72" s="139"/>
      <c r="AI72" s="139"/>
      <c r="AJ72" s="139"/>
      <c r="AK72" s="737" t="s">
        <v>814</v>
      </c>
      <c r="AL72" s="737"/>
      <c r="AM72" s="737"/>
      <c r="AN72" s="737"/>
      <c r="AO72" s="737"/>
      <c r="AP72" s="737"/>
      <c r="AQ72" s="737"/>
      <c r="AR72" s="737"/>
      <c r="AS72" s="737"/>
      <c r="AT72" s="737"/>
      <c r="AU72" s="737"/>
      <c r="AV72" s="737"/>
    </row>
    <row r="73" spans="5:48" ht="25.5" customHeight="1" x14ac:dyDescent="0.25">
      <c r="E73" s="139"/>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139"/>
      <c r="AH73" s="139"/>
      <c r="AI73" s="139"/>
      <c r="AJ73" s="139"/>
      <c r="AK73" s="139"/>
    </row>
    <row r="74" spans="5:48" ht="6.95" customHeight="1" x14ac:dyDescent="0.25">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row>
    <row r="75" spans="5:48" ht="18.75" x14ac:dyDescent="0.25">
      <c r="E75" s="139"/>
      <c r="F75" s="139"/>
      <c r="G75" s="602" t="s">
        <v>835</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row>
    <row r="76" spans="5:48" ht="6.95" customHeight="1" x14ac:dyDescent="0.25">
      <c r="E76" s="139"/>
      <c r="F76" s="139"/>
      <c r="G76" s="502"/>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row>
    <row r="77" spans="5:48" ht="18.75" x14ac:dyDescent="0.25">
      <c r="E77" s="139"/>
      <c r="F77" s="139"/>
      <c r="G77" s="602" t="s">
        <v>836</v>
      </c>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row>
    <row r="78" spans="5:48" ht="6.95" customHeight="1" x14ac:dyDescent="0.25">
      <c r="E78" s="139"/>
      <c r="F78" s="139"/>
      <c r="G78" s="502"/>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row>
    <row r="79" spans="5:48" x14ac:dyDescent="0.25">
      <c r="E79" s="139"/>
      <c r="F79" s="139"/>
      <c r="G79" s="746" t="s">
        <v>837</v>
      </c>
      <c r="H79" s="746"/>
      <c r="I79" s="746"/>
      <c r="J79" s="746"/>
      <c r="K79" s="746"/>
      <c r="L79" s="746"/>
      <c r="M79" s="746"/>
      <c r="N79" s="746"/>
      <c r="O79" s="746"/>
      <c r="P79" s="746"/>
      <c r="Q79" s="746"/>
      <c r="R79" s="746"/>
      <c r="S79" s="746"/>
      <c r="T79" s="746"/>
      <c r="U79" s="746"/>
      <c r="V79" s="746"/>
      <c r="W79" s="746"/>
      <c r="X79" s="746"/>
      <c r="Y79" s="746"/>
      <c r="Z79" s="746"/>
      <c r="AA79" s="746"/>
      <c r="AB79" s="139"/>
      <c r="AC79" s="139"/>
      <c r="AD79" s="139"/>
      <c r="AE79" s="139"/>
      <c r="AF79" s="139"/>
      <c r="AG79" s="139"/>
      <c r="AH79" s="139"/>
      <c r="AI79" s="139"/>
      <c r="AJ79" s="139"/>
      <c r="AK79" s="139"/>
    </row>
    <row r="80" spans="5:48" ht="43.5" customHeight="1" x14ac:dyDescent="0.25">
      <c r="E80" s="139"/>
      <c r="F80" s="139"/>
      <c r="G80" s="746"/>
      <c r="H80" s="746"/>
      <c r="I80" s="746"/>
      <c r="J80" s="746"/>
      <c r="K80" s="746"/>
      <c r="L80" s="746"/>
      <c r="M80" s="746"/>
      <c r="N80" s="746"/>
      <c r="O80" s="746"/>
      <c r="P80" s="746"/>
      <c r="Q80" s="746"/>
      <c r="R80" s="746"/>
      <c r="S80" s="746"/>
      <c r="T80" s="746"/>
      <c r="U80" s="746"/>
      <c r="V80" s="746"/>
      <c r="W80" s="746"/>
      <c r="X80" s="746"/>
      <c r="Y80" s="746"/>
      <c r="Z80" s="746"/>
      <c r="AA80" s="746"/>
      <c r="AB80" s="139"/>
      <c r="AC80" s="139"/>
      <c r="AD80" s="139"/>
      <c r="AE80" s="139"/>
      <c r="AF80" s="139"/>
      <c r="AG80" s="139"/>
      <c r="AH80" s="139"/>
      <c r="AI80" s="139"/>
      <c r="AJ80" s="139"/>
      <c r="AK80" s="139"/>
    </row>
    <row r="81" spans="5:37" ht="2.25" customHeight="1" x14ac:dyDescent="0.25">
      <c r="E81" s="139"/>
      <c r="F81" s="139"/>
      <c r="G81" s="502"/>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row>
    <row r="82" spans="5:37" ht="18.75" x14ac:dyDescent="0.25">
      <c r="E82" s="139"/>
      <c r="F82" s="139"/>
      <c r="G82" s="602" t="s">
        <v>838</v>
      </c>
      <c r="H82" s="601"/>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row>
    <row r="83" spans="5:37" ht="6.95" customHeight="1" x14ac:dyDescent="0.25">
      <c r="E83" s="139"/>
      <c r="F83" s="139"/>
      <c r="G83" s="502"/>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row>
    <row r="84" spans="5:37" x14ac:dyDescent="0.25">
      <c r="E84" s="139"/>
      <c r="F84" s="139"/>
      <c r="G84" s="746" t="s">
        <v>839</v>
      </c>
      <c r="H84" s="746"/>
      <c r="I84" s="746"/>
      <c r="J84" s="746"/>
      <c r="K84" s="746"/>
      <c r="L84" s="746"/>
      <c r="M84" s="746"/>
      <c r="N84" s="746"/>
      <c r="O84" s="746"/>
      <c r="P84" s="746"/>
      <c r="Q84" s="746"/>
      <c r="R84" s="746"/>
      <c r="S84" s="746"/>
      <c r="T84" s="746"/>
      <c r="U84" s="746"/>
      <c r="V84" s="746"/>
      <c r="W84" s="746"/>
      <c r="X84" s="746"/>
      <c r="Y84" s="746"/>
      <c r="Z84" s="746"/>
      <c r="AA84" s="746"/>
      <c r="AB84" s="139"/>
      <c r="AC84" s="139"/>
      <c r="AD84" s="139"/>
      <c r="AE84" s="139"/>
      <c r="AF84" s="139"/>
      <c r="AG84" s="139"/>
      <c r="AH84" s="139"/>
      <c r="AI84" s="139"/>
      <c r="AJ84" s="139"/>
      <c r="AK84" s="139"/>
    </row>
    <row r="85" spans="5:37" ht="25.5" customHeight="1" x14ac:dyDescent="0.25">
      <c r="E85" s="139"/>
      <c r="F85" s="139"/>
      <c r="G85" s="746"/>
      <c r="H85" s="746"/>
      <c r="I85" s="746"/>
      <c r="J85" s="746"/>
      <c r="K85" s="746"/>
      <c r="L85" s="746"/>
      <c r="M85" s="746"/>
      <c r="N85" s="746"/>
      <c r="O85" s="746"/>
      <c r="P85" s="746"/>
      <c r="Q85" s="746"/>
      <c r="R85" s="746"/>
      <c r="S85" s="746"/>
      <c r="T85" s="746"/>
      <c r="U85" s="746"/>
      <c r="V85" s="746"/>
      <c r="W85" s="746"/>
      <c r="X85" s="746"/>
      <c r="Y85" s="746"/>
      <c r="Z85" s="746"/>
      <c r="AA85" s="746"/>
      <c r="AB85" s="139"/>
      <c r="AC85" s="139"/>
      <c r="AD85" s="139"/>
      <c r="AE85" s="139"/>
      <c r="AF85" s="139"/>
      <c r="AG85" s="139"/>
      <c r="AH85" s="139"/>
      <c r="AI85" s="139"/>
      <c r="AJ85" s="139"/>
      <c r="AK85" s="139"/>
    </row>
    <row r="86" spans="5:37" ht="6.95" customHeight="1" x14ac:dyDescent="0.25">
      <c r="E86" s="139"/>
      <c r="F86" s="139"/>
      <c r="G86" s="502"/>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row>
    <row r="87" spans="5:37" x14ac:dyDescent="0.25">
      <c r="E87" s="139"/>
      <c r="F87" s="139"/>
      <c r="G87" s="746" t="s">
        <v>840</v>
      </c>
      <c r="H87" s="746"/>
      <c r="I87" s="746"/>
      <c r="J87" s="746"/>
      <c r="K87" s="746"/>
      <c r="L87" s="746"/>
      <c r="M87" s="746"/>
      <c r="N87" s="746"/>
      <c r="O87" s="746"/>
      <c r="P87" s="746"/>
      <c r="Q87" s="746"/>
      <c r="R87" s="746"/>
      <c r="S87" s="746"/>
      <c r="T87" s="746"/>
      <c r="U87" s="746"/>
      <c r="V87" s="746"/>
      <c r="W87" s="746"/>
      <c r="X87" s="746"/>
      <c r="Y87" s="746"/>
      <c r="Z87" s="746"/>
      <c r="AA87" s="746"/>
      <c r="AB87" s="139"/>
      <c r="AC87" s="139"/>
      <c r="AD87" s="139"/>
      <c r="AE87" s="139"/>
      <c r="AF87" s="139"/>
      <c r="AG87" s="139"/>
      <c r="AH87" s="139"/>
      <c r="AI87" s="139"/>
      <c r="AJ87" s="139"/>
      <c r="AK87" s="139"/>
    </row>
    <row r="88" spans="5:37" ht="22.5" customHeight="1" x14ac:dyDescent="0.25">
      <c r="E88" s="139"/>
      <c r="F88" s="139"/>
      <c r="G88" s="746"/>
      <c r="H88" s="746"/>
      <c r="I88" s="746"/>
      <c r="J88" s="746"/>
      <c r="K88" s="746"/>
      <c r="L88" s="746"/>
      <c r="M88" s="746"/>
      <c r="N88" s="746"/>
      <c r="O88" s="746"/>
      <c r="P88" s="746"/>
      <c r="Q88" s="746"/>
      <c r="R88" s="746"/>
      <c r="S88" s="746"/>
      <c r="T88" s="746"/>
      <c r="U88" s="746"/>
      <c r="V88" s="746"/>
      <c r="W88" s="746"/>
      <c r="X88" s="746"/>
      <c r="Y88" s="746"/>
      <c r="Z88" s="746"/>
      <c r="AA88" s="746"/>
      <c r="AB88" s="139"/>
      <c r="AC88" s="139"/>
      <c r="AD88" s="139"/>
      <c r="AE88" s="139"/>
      <c r="AF88" s="139"/>
      <c r="AG88" s="139"/>
      <c r="AH88" s="139"/>
      <c r="AI88" s="139"/>
      <c r="AJ88" s="139"/>
      <c r="AK88" s="139"/>
    </row>
    <row r="89" spans="5:37" ht="6.95" customHeight="1" x14ac:dyDescent="0.25">
      <c r="E89" s="139"/>
      <c r="F89" s="139"/>
      <c r="G89" s="502"/>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row>
    <row r="90" spans="5:37" ht="15" customHeight="1" x14ac:dyDescent="0.25">
      <c r="E90" s="139"/>
      <c r="F90" s="139"/>
      <c r="G90" s="746" t="s">
        <v>841</v>
      </c>
      <c r="H90" s="746"/>
      <c r="I90" s="746"/>
      <c r="J90" s="746"/>
      <c r="K90" s="746"/>
      <c r="L90" s="746"/>
      <c r="M90" s="746"/>
      <c r="N90" s="746"/>
      <c r="O90" s="746"/>
      <c r="P90" s="746"/>
      <c r="Q90" s="746"/>
      <c r="R90" s="746"/>
      <c r="S90" s="746"/>
      <c r="T90" s="746"/>
      <c r="U90" s="746"/>
      <c r="V90" s="746"/>
      <c r="W90" s="746"/>
      <c r="X90" s="746"/>
      <c r="Y90" s="746"/>
      <c r="Z90" s="746"/>
      <c r="AA90" s="746"/>
      <c r="AB90" s="746"/>
      <c r="AC90" s="139"/>
      <c r="AD90" s="139"/>
      <c r="AE90" s="139"/>
      <c r="AF90" s="139"/>
      <c r="AG90" s="139"/>
      <c r="AH90" s="139"/>
      <c r="AI90" s="139"/>
      <c r="AJ90" s="139"/>
      <c r="AK90" s="139"/>
    </row>
    <row r="91" spans="5:37" x14ac:dyDescent="0.25">
      <c r="E91" s="139"/>
      <c r="F91" s="139"/>
      <c r="G91" s="746"/>
      <c r="H91" s="746"/>
      <c r="I91" s="746"/>
      <c r="J91" s="746"/>
      <c r="K91" s="746"/>
      <c r="L91" s="746"/>
      <c r="M91" s="746"/>
      <c r="N91" s="746"/>
      <c r="O91" s="746"/>
      <c r="P91" s="746"/>
      <c r="Q91" s="746"/>
      <c r="R91" s="746"/>
      <c r="S91" s="746"/>
      <c r="T91" s="746"/>
      <c r="U91" s="746"/>
      <c r="V91" s="746"/>
      <c r="W91" s="746"/>
      <c r="X91" s="746"/>
      <c r="Y91" s="746"/>
      <c r="Z91" s="746"/>
      <c r="AA91" s="746"/>
      <c r="AB91" s="746"/>
      <c r="AC91" s="139"/>
      <c r="AD91" s="139"/>
      <c r="AE91" s="139"/>
      <c r="AF91" s="139"/>
      <c r="AG91" s="139"/>
      <c r="AH91" s="139"/>
      <c r="AI91" s="139"/>
      <c r="AJ91" s="139"/>
      <c r="AK91" s="139"/>
    </row>
    <row r="92" spans="5:37" ht="50.25" customHeight="1" x14ac:dyDescent="0.25">
      <c r="E92" s="139"/>
      <c r="F92" s="139"/>
      <c r="G92" s="746"/>
      <c r="H92" s="746"/>
      <c r="I92" s="746"/>
      <c r="J92" s="746"/>
      <c r="K92" s="746"/>
      <c r="L92" s="746"/>
      <c r="M92" s="746"/>
      <c r="N92" s="746"/>
      <c r="O92" s="746"/>
      <c r="P92" s="746"/>
      <c r="Q92" s="746"/>
      <c r="R92" s="746"/>
      <c r="S92" s="746"/>
      <c r="T92" s="746"/>
      <c r="U92" s="746"/>
      <c r="V92" s="746"/>
      <c r="W92" s="746"/>
      <c r="X92" s="746"/>
      <c r="Y92" s="746"/>
      <c r="Z92" s="746"/>
      <c r="AA92" s="746"/>
      <c r="AB92" s="746"/>
      <c r="AC92" s="139"/>
      <c r="AD92" s="139"/>
      <c r="AE92" s="139"/>
      <c r="AF92" s="139"/>
      <c r="AG92" s="139"/>
      <c r="AH92" s="139"/>
      <c r="AI92" s="139"/>
      <c r="AJ92" s="139"/>
      <c r="AK92" s="139"/>
    </row>
    <row r="93" spans="5:37" ht="6.95" customHeight="1" x14ac:dyDescent="0.25">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row>
    <row r="94" spans="5:37" ht="15" customHeight="1" x14ac:dyDescent="0.25">
      <c r="E94" s="742" t="s">
        <v>842</v>
      </c>
      <c r="F94" s="742"/>
      <c r="G94" s="742"/>
      <c r="H94" s="742"/>
      <c r="I94" s="742"/>
      <c r="J94" s="742"/>
      <c r="K94" s="742"/>
      <c r="L94" s="742"/>
      <c r="M94" s="742"/>
      <c r="N94" s="742"/>
      <c r="O94" s="742"/>
      <c r="P94" s="742"/>
      <c r="Q94" s="742"/>
      <c r="R94" s="742"/>
      <c r="S94" s="742"/>
      <c r="T94" s="742"/>
      <c r="U94" s="742"/>
      <c r="V94" s="742"/>
      <c r="W94" s="742"/>
      <c r="X94" s="742"/>
      <c r="Y94" s="742"/>
      <c r="Z94" s="742"/>
      <c r="AA94" s="742"/>
      <c r="AB94" s="742"/>
      <c r="AC94" s="742"/>
      <c r="AD94" s="742"/>
      <c r="AE94" s="742"/>
      <c r="AF94" s="742"/>
      <c r="AG94" s="742"/>
      <c r="AH94" s="742"/>
      <c r="AI94" s="742"/>
      <c r="AJ94" s="742"/>
      <c r="AK94" s="742"/>
    </row>
    <row r="95" spans="5:37" ht="39.75" customHeight="1" x14ac:dyDescent="0.25">
      <c r="E95" s="742"/>
      <c r="F95" s="742"/>
      <c r="G95" s="742"/>
      <c r="H95" s="742"/>
      <c r="I95" s="742"/>
      <c r="J95" s="742"/>
      <c r="K95" s="742"/>
      <c r="L95" s="742"/>
      <c r="M95" s="742"/>
      <c r="N95" s="742"/>
      <c r="O95" s="742"/>
      <c r="P95" s="742"/>
      <c r="Q95" s="742"/>
      <c r="R95" s="742"/>
      <c r="S95" s="742"/>
      <c r="T95" s="742"/>
      <c r="U95" s="742"/>
      <c r="V95" s="742"/>
      <c r="W95" s="742"/>
      <c r="X95" s="742"/>
      <c r="Y95" s="742"/>
      <c r="Z95" s="742"/>
      <c r="AA95" s="742"/>
      <c r="AB95" s="742"/>
      <c r="AC95" s="742"/>
      <c r="AD95" s="742"/>
      <c r="AE95" s="742"/>
      <c r="AF95" s="742"/>
      <c r="AG95" s="742"/>
      <c r="AH95" s="742"/>
      <c r="AI95" s="742"/>
      <c r="AJ95" s="742"/>
      <c r="AK95" s="742"/>
    </row>
    <row r="96" spans="5:37" ht="8.1" customHeight="1" x14ac:dyDescent="0.25">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row>
    <row r="97" spans="5:37" ht="15" customHeight="1" x14ac:dyDescent="0.25">
      <c r="E97" s="741" t="s">
        <v>245</v>
      </c>
      <c r="F97" s="741"/>
      <c r="G97" s="741"/>
      <c r="H97" s="741"/>
      <c r="I97" s="741"/>
      <c r="J97" s="741"/>
      <c r="K97" s="741"/>
      <c r="L97" s="741"/>
      <c r="M97" s="741"/>
      <c r="N97" s="741"/>
      <c r="O97" s="741"/>
      <c r="P97" s="741"/>
      <c r="Q97" s="741"/>
      <c r="R97" s="741"/>
      <c r="S97" s="741"/>
      <c r="T97" s="741"/>
      <c r="U97" s="741"/>
      <c r="V97" s="741"/>
      <c r="W97" s="741"/>
      <c r="X97" s="741"/>
      <c r="Y97" s="741"/>
      <c r="Z97" s="741"/>
      <c r="AA97" s="741"/>
      <c r="AB97" s="741"/>
      <c r="AC97" s="741"/>
      <c r="AD97" s="741"/>
      <c r="AE97" s="741"/>
      <c r="AF97" s="741"/>
      <c r="AG97" s="741"/>
      <c r="AH97" s="741"/>
      <c r="AI97" s="741"/>
      <c r="AJ97" s="741"/>
      <c r="AK97" s="741"/>
    </row>
    <row r="98" spans="5:37" ht="44.25" customHeight="1" x14ac:dyDescent="0.25">
      <c r="E98" s="741"/>
      <c r="F98" s="741"/>
      <c r="G98" s="741"/>
      <c r="H98" s="741"/>
      <c r="I98" s="741"/>
      <c r="J98" s="741"/>
      <c r="K98" s="741"/>
      <c r="L98" s="741"/>
      <c r="M98" s="741"/>
      <c r="N98" s="741"/>
      <c r="O98" s="741"/>
      <c r="P98" s="741"/>
      <c r="Q98" s="741"/>
      <c r="R98" s="741"/>
      <c r="S98" s="741"/>
      <c r="T98" s="741"/>
      <c r="U98" s="741"/>
      <c r="V98" s="741"/>
      <c r="W98" s="741"/>
      <c r="X98" s="741"/>
      <c r="Y98" s="741"/>
      <c r="Z98" s="741"/>
      <c r="AA98" s="741"/>
      <c r="AB98" s="741"/>
      <c r="AC98" s="741"/>
      <c r="AD98" s="741"/>
      <c r="AE98" s="741"/>
      <c r="AF98" s="741"/>
      <c r="AG98" s="741"/>
      <c r="AH98" s="741"/>
      <c r="AI98" s="741"/>
      <c r="AJ98" s="741"/>
      <c r="AK98" s="741"/>
    </row>
    <row r="99" spans="5:37" ht="8.1" customHeight="1" x14ac:dyDescent="0.25">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row>
    <row r="100" spans="5:37" ht="15" customHeight="1" x14ac:dyDescent="0.25">
      <c r="E100" s="741" t="s">
        <v>246</v>
      </c>
      <c r="F100" s="741"/>
      <c r="G100" s="741"/>
      <c r="H100" s="741"/>
      <c r="I100" s="741"/>
      <c r="J100" s="741"/>
      <c r="K100" s="741"/>
      <c r="L100" s="741"/>
      <c r="M100" s="741"/>
      <c r="N100" s="741"/>
      <c r="O100" s="741"/>
      <c r="P100" s="741"/>
      <c r="Q100" s="741"/>
      <c r="R100" s="741"/>
      <c r="S100" s="741"/>
      <c r="T100" s="741"/>
      <c r="U100" s="741"/>
      <c r="V100" s="741"/>
      <c r="W100" s="741"/>
      <c r="X100" s="741"/>
      <c r="Y100" s="741"/>
      <c r="Z100" s="741"/>
      <c r="AA100" s="741"/>
      <c r="AB100" s="741"/>
      <c r="AC100" s="741"/>
      <c r="AD100" s="741"/>
      <c r="AE100" s="741"/>
      <c r="AF100" s="741"/>
      <c r="AG100" s="741"/>
      <c r="AH100" s="741"/>
      <c r="AI100" s="741"/>
      <c r="AJ100" s="741"/>
      <c r="AK100" s="741"/>
    </row>
    <row r="101" spans="5:37" ht="28.5" customHeight="1" x14ac:dyDescent="0.25">
      <c r="E101" s="741"/>
      <c r="F101" s="741"/>
      <c r="G101" s="741"/>
      <c r="H101" s="741"/>
      <c r="I101" s="741"/>
      <c r="J101" s="741"/>
      <c r="K101" s="741"/>
      <c r="L101" s="741"/>
      <c r="M101" s="741"/>
      <c r="N101" s="741"/>
      <c r="O101" s="741"/>
      <c r="P101" s="741"/>
      <c r="Q101" s="741"/>
      <c r="R101" s="741"/>
      <c r="S101" s="741"/>
      <c r="T101" s="741"/>
      <c r="U101" s="741"/>
      <c r="V101" s="741"/>
      <c r="W101" s="741"/>
      <c r="X101" s="741"/>
      <c r="Y101" s="741"/>
      <c r="Z101" s="741"/>
      <c r="AA101" s="741"/>
      <c r="AB101" s="741"/>
      <c r="AC101" s="741"/>
      <c r="AD101" s="741"/>
      <c r="AE101" s="741"/>
      <c r="AF101" s="741"/>
      <c r="AG101" s="741"/>
      <c r="AH101" s="741"/>
      <c r="AI101" s="741"/>
      <c r="AJ101" s="741"/>
      <c r="AK101" s="741"/>
    </row>
    <row r="102" spans="5:37" ht="8.1" customHeight="1" x14ac:dyDescent="0.25">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row>
    <row r="103" spans="5:37" ht="15" customHeight="1" x14ac:dyDescent="0.25">
      <c r="E103" s="741" t="s">
        <v>247</v>
      </c>
      <c r="F103" s="741"/>
      <c r="G103" s="741"/>
      <c r="H103" s="741"/>
      <c r="I103" s="741"/>
      <c r="J103" s="741"/>
      <c r="K103" s="741"/>
      <c r="L103" s="741"/>
      <c r="M103" s="741"/>
      <c r="N103" s="741"/>
      <c r="O103" s="741"/>
      <c r="P103" s="741"/>
      <c r="Q103" s="741"/>
      <c r="R103" s="741"/>
      <c r="S103" s="741"/>
      <c r="T103" s="741"/>
      <c r="U103" s="741"/>
      <c r="V103" s="741"/>
      <c r="W103" s="741"/>
      <c r="X103" s="741"/>
      <c r="Y103" s="741"/>
      <c r="Z103" s="741"/>
      <c r="AA103" s="741"/>
      <c r="AB103" s="741"/>
      <c r="AC103" s="741"/>
      <c r="AD103" s="741"/>
      <c r="AE103" s="741"/>
      <c r="AF103" s="741"/>
      <c r="AG103" s="741"/>
      <c r="AH103" s="741"/>
      <c r="AI103" s="741"/>
      <c r="AJ103" s="741"/>
      <c r="AK103" s="741"/>
    </row>
    <row r="104" spans="5:37" ht="33.75" customHeight="1" x14ac:dyDescent="0.25">
      <c r="E104" s="741"/>
      <c r="F104" s="741"/>
      <c r="G104" s="741"/>
      <c r="H104" s="741"/>
      <c r="I104" s="741"/>
      <c r="J104" s="741"/>
      <c r="K104" s="741"/>
      <c r="L104" s="741"/>
      <c r="M104" s="741"/>
      <c r="N104" s="741"/>
      <c r="O104" s="741"/>
      <c r="P104" s="741"/>
      <c r="Q104" s="741"/>
      <c r="R104" s="741"/>
      <c r="S104" s="741"/>
      <c r="T104" s="741"/>
      <c r="U104" s="741"/>
      <c r="V104" s="741"/>
      <c r="W104" s="741"/>
      <c r="X104" s="741"/>
      <c r="Y104" s="741"/>
      <c r="Z104" s="741"/>
      <c r="AA104" s="741"/>
      <c r="AB104" s="741"/>
      <c r="AC104" s="741"/>
      <c r="AD104" s="741"/>
      <c r="AE104" s="741"/>
      <c r="AF104" s="741"/>
      <c r="AG104" s="741"/>
      <c r="AH104" s="741"/>
      <c r="AI104" s="741"/>
      <c r="AJ104" s="741"/>
      <c r="AK104" s="741"/>
    </row>
    <row r="105" spans="5:37" ht="8.1" customHeight="1" x14ac:dyDescent="0.25">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row>
    <row r="106" spans="5:37" x14ac:dyDescent="0.25">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row>
    <row r="107" spans="5:37" x14ac:dyDescent="0.25">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5:37" x14ac:dyDescent="0.25">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5:37" x14ac:dyDescent="0.25">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row>
    <row r="110" spans="5:37" x14ac:dyDescent="0.25">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row>
    <row r="111" spans="5:37" x14ac:dyDescent="0.25">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row>
    <row r="112" spans="5:37" x14ac:dyDescent="0.25">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row>
    <row r="113" spans="5:37" x14ac:dyDescent="0.25">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row>
    <row r="114" spans="5:37" x14ac:dyDescent="0.25">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row>
    <row r="115" spans="5:37" x14ac:dyDescent="0.25">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row>
    <row r="116" spans="5:37" x14ac:dyDescent="0.25">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row>
    <row r="117" spans="5:37" x14ac:dyDescent="0.25">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row>
    <row r="118" spans="5:37" x14ac:dyDescent="0.25">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row>
    <row r="119" spans="5:37" x14ac:dyDescent="0.25">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row>
    <row r="120" spans="5:37" x14ac:dyDescent="0.25">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row>
    <row r="121" spans="5:37" x14ac:dyDescent="0.25">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row>
  </sheetData>
  <sheetProtection algorithmName="SHA-512" hashValue="cp26FdnPcZnlLMDXeC1aK8670TV0HrIMMZTe1t4szlZyNnLbIpzzGMvc3C/w75d08lUaOY7mIF58jM7HhjwbEg==" saltValue="mz4/0AGcZMWNQnHw48i6Dg==" spinCount="100000" sheet="1" objects="1" scenarios="1"/>
  <mergeCells count="19">
    <mergeCell ref="E100:AK101"/>
    <mergeCell ref="E103:AK104"/>
    <mergeCell ref="E97:AK98"/>
    <mergeCell ref="E94:AK95"/>
    <mergeCell ref="E44:AK44"/>
    <mergeCell ref="E61:AK62"/>
    <mergeCell ref="E69:AK70"/>
    <mergeCell ref="F72:AF73"/>
    <mergeCell ref="G79:AA80"/>
    <mergeCell ref="G84:AA85"/>
    <mergeCell ref="G87:AA88"/>
    <mergeCell ref="G90:AB92"/>
    <mergeCell ref="E33:AK34"/>
    <mergeCell ref="AK72:AV72"/>
    <mergeCell ref="E7:AK9"/>
    <mergeCell ref="E10:AK11"/>
    <mergeCell ref="E13:AK17"/>
    <mergeCell ref="E19:AK21"/>
    <mergeCell ref="E28:AK31"/>
  </mergeCells>
  <printOptions horizontalCentered="1"/>
  <pageMargins left="0.25" right="0.25" top="0.75" bottom="0.75" header="0.3" footer="0.3"/>
  <pageSetup orientation="portrait" r:id="rId1"/>
  <rowBreaks count="1" manualBreakCount="1">
    <brk id="60" min="4" max="36"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E13A-D2B8-470F-A18E-403B1E1A03F7}">
  <sheetPr>
    <tabColor theme="1"/>
    <pageSetUpPr fitToPage="1"/>
  </sheetPr>
  <dimension ref="D3:BW36"/>
  <sheetViews>
    <sheetView showGridLines="0" showRowColHeaders="0" zoomScaleNormal="100" workbookViewId="0">
      <selection activeCell="BT35" sqref="BT35"/>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zmQ9yvRkOTJS17WIh2kmXxeM0GTe3UTywGO9hVxcFdFb5X+8bpjTLpqPt8XhKqJKy1jEXSMaVyGrXimgivBRvw==" saltValue="KldA1gwVMnBLdZHc+PljmA=="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D694-FFFC-41C0-A6CE-30E4211EE331}">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856</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(2)'!J5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(2)'!L6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(8)'!E28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tjlujXJMBrI8mlYllVj54yxrcwc53zIJIo9qNnlRweVwU2cOY6J2fqQZYUONqlOLc/SyhLKdnCMBEQp4sSrkhg==" saltValue="dbjG9lHu2OG4KkdrbdJ3X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59" priority="2">
      <formula>$BC$13&gt;5</formula>
    </cfRule>
  </conditionalFormatting>
  <conditionalFormatting sqref="U18:AA18">
    <cfRule type="expression" dxfId="58" priority="1">
      <formula>$BC$13&gt;5</formula>
    </cfRule>
  </conditionalFormatting>
  <conditionalFormatting sqref="BC13">
    <cfRule type="cellIs" dxfId="57" priority="3" operator="greaterThan">
      <formula>5</formula>
    </cfRule>
  </conditionalFormatting>
  <dataValidations count="4">
    <dataValidation type="list" allowBlank="1" showInputMessage="1" showErrorMessage="1" sqref="AJ28:AK28 AJ33" xr:uid="{6B2E0B0A-7224-4433-8694-50B7150A010D}">
      <formula1>$BV$15:$BV$27</formula1>
    </dataValidation>
    <dataValidation type="list" allowBlank="1" showInputMessage="1" showErrorMessage="1" sqref="U18:AA18" xr:uid="{C91D0751-A6E5-43AD-8F4B-0ACBB0E1D862}">
      <formula1>$CC$15:$CC$19</formula1>
    </dataValidation>
    <dataValidation allowBlank="1" showInputMessage="1" showErrorMessage="1" promptTitle="Fire Department Name" prompt="You must enter the Fire Department name on the Automatic Aid Response Worksheets" sqref="Q10:AT10" xr:uid="{8075F9C2-80D9-4E3F-8603-B6A6F4C0700F}"/>
    <dataValidation type="list" allowBlank="1" showInputMessage="1" showErrorMessage="1" sqref="BF30:BH30 BF32:BH32 BF27:BH27" xr:uid="{DAD3386D-5C38-4196-9347-FCFFF6B039B7}">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04A67-6D60-49B4-95A0-F9B0B773C3AB}">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A8BUkCacDyJrGlyIaROYr9T2rkwEv8hS5rfSyzkxgrBk0OeOzPw/cGYLweBnSAtCQ4uMrhuEFi++ZcEjDE2ylw==" saltValue="S4aAAZiBXEQ1C01gaWyxBQ=="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67CA-10B6-43DB-B8DE-8F800940E87D}">
  <sheetPr>
    <tabColor theme="1"/>
    <pageSetUpPr fitToPage="1"/>
  </sheetPr>
  <dimension ref="D3:BW36"/>
  <sheetViews>
    <sheetView showGridLines="0" showRowColHeaders="0" zoomScaleNormal="100" workbookViewId="0">
      <selection activeCell="H24" sqref="H24"/>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61QWNCvbixU+DrO6nuBWnNHWrmVDWdrqRBlOCBdw+GlXu4es885jYq8rRTJgnlQGZTbCgylHq12ttOW9w8AdDw==" saltValue="k9WVSPkdirixQbnf0E/4Xw=="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15DAD-1592-4450-918C-6AE36833BEE7}">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859</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(2)'!M5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(2)'!O6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(9)'!E28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Ft/bDaG6BoGLUmXGMoc0xhn2rXhowBObwy1q99z73vPipJFXThSLaGkkXSCJDg+ArsR4D3rlkPBlUvzM+FL/TA==" saltValue="okbGI7EMo7Gf+9+46sE1b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56" priority="2">
      <formula>$BC$13&gt;5</formula>
    </cfRule>
  </conditionalFormatting>
  <conditionalFormatting sqref="U18:AA18">
    <cfRule type="expression" dxfId="55" priority="1">
      <formula>$BC$13&gt;5</formula>
    </cfRule>
  </conditionalFormatting>
  <conditionalFormatting sqref="BC13">
    <cfRule type="cellIs" dxfId="54" priority="3" operator="greaterThan">
      <formula>5</formula>
    </cfRule>
  </conditionalFormatting>
  <dataValidations count="4">
    <dataValidation type="list" allowBlank="1" showInputMessage="1" showErrorMessage="1" sqref="BF30:BH30 BF32:BH32 BF27:BH27" xr:uid="{6EF24CEF-AE1E-4C56-9FC9-FE6A3FAB1E01}">
      <formula1>$CB$15:$CB$16</formula1>
    </dataValidation>
    <dataValidation allowBlank="1" showInputMessage="1" showErrorMessage="1" promptTitle="Fire Department Name" prompt="You must enter the Fire Department name on the Automatic Aid Response Worksheets" sqref="Q10:AT10" xr:uid="{B73B7448-EF7B-49C2-83C9-5FC6EEFA6DA8}"/>
    <dataValidation type="list" allowBlank="1" showInputMessage="1" showErrorMessage="1" sqref="U18:AA18" xr:uid="{5B8660E2-C957-405C-8634-4AE3D025C363}">
      <formula1>$CC$15:$CC$19</formula1>
    </dataValidation>
    <dataValidation type="list" allowBlank="1" showInputMessage="1" showErrorMessage="1" sqref="AJ28:AK28 AJ33" xr:uid="{4CF5460F-01FD-4BEB-AEF4-9FD045228861}">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A1D11-BC41-484C-B44A-CA590AFFE446}">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F67TiuMti0pNwvXFh4l53DZmEheFLbiUo5YTkPN3p1hx79TuDvsFUjt/6PZBlBUswHG7mkw9KKpHuZt6VS4aHQ==" saltValue="DPtkZWJId+p7xk/Flc0T8Q=="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D8B0C-BCFD-4910-AB8A-25404C67EED8}">
  <sheetPr>
    <tabColor theme="1"/>
    <pageSetUpPr fitToPage="1"/>
  </sheetPr>
  <dimension ref="D3:BW36"/>
  <sheetViews>
    <sheetView showGridLines="0" showRowColHeaders="0" zoomScaleNormal="100" workbookViewId="0">
      <selection activeCell="E25" sqref="E25"/>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xK7h1YPpE45jyfS0DbBqplxh1DNHWf1E965zJ8hWR2uTnU13adgia/JPefHBmQ+g5gsChnIOWkvt+FfFUKxERA==" saltValue="RFL5hAaWs90rpXRiAPNT9w=="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A5FC-E3E3-4B43-B305-F356963F2640}">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857</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(2)'!P5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(2)'!R6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(10)'!E28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PhX79+N+3/UbKdMl2oi/ebPcnX7EjwGA4wokPJPqt12QJb4YaX7kiKUGxIxAyubet5BZqKxcZXGhOZy9us8/kA==" saltValue="WZ13bURGXjaUuuM5vThYNg=="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53" priority="2">
      <formula>$BC$13&gt;5</formula>
    </cfRule>
  </conditionalFormatting>
  <conditionalFormatting sqref="U18:AA18">
    <cfRule type="expression" dxfId="52" priority="1">
      <formula>$BC$13&gt;5</formula>
    </cfRule>
  </conditionalFormatting>
  <conditionalFormatting sqref="BC13">
    <cfRule type="cellIs" dxfId="51" priority="3" operator="greaterThan">
      <formula>5</formula>
    </cfRule>
  </conditionalFormatting>
  <dataValidations count="4">
    <dataValidation type="list" allowBlank="1" showInputMessage="1" showErrorMessage="1" sqref="AJ28:AK28 AJ33" xr:uid="{4ADA9175-C4B4-4D04-91F6-F1F7B5F911AD}">
      <formula1>$BV$15:$BV$27</formula1>
    </dataValidation>
    <dataValidation type="list" allowBlank="1" showInputMessage="1" showErrorMessage="1" sqref="U18:AA18" xr:uid="{9FCDC544-A9B3-48D9-96B6-8453EA7F69B0}">
      <formula1>$CC$15:$CC$19</formula1>
    </dataValidation>
    <dataValidation allowBlank="1" showInputMessage="1" showErrorMessage="1" promptTitle="Fire Department Name" prompt="You must enter the Fire Department name on the Automatic Aid Response Worksheets" sqref="Q10:AT10" xr:uid="{6035C5DC-190D-4F6D-8E31-99678D12C4B4}"/>
    <dataValidation type="list" allowBlank="1" showInputMessage="1" showErrorMessage="1" sqref="BF30:BH30 BF32:BH32 BF27:BH27" xr:uid="{E2BDEBD4-EE54-4370-A51A-39C5EDFCD0C6}">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BF05-B7BD-42B1-9967-B399E5C023D8}">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V6cgYwD8OCQRh2gwo0HEkPG53UrEZmDw4v1hTqbwg+CPIRKIalmn4ZMHbAWgtx2/sj573uMIFClK7FRG1HEx1Q==" saltValue="7fysC81B7heSfqf2hG4vow=="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DBC0-1652-4CC3-A8FA-9BE4A0178ADB}">
  <sheetPr>
    <tabColor theme="1"/>
    <pageSetUpPr fitToPage="1"/>
  </sheetPr>
  <dimension ref="D3:BW36"/>
  <sheetViews>
    <sheetView showGridLines="0" showRowColHeaders="0" zoomScaleNormal="100" workbookViewId="0">
      <selection activeCell="CF32" sqref="CF32"/>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P6UrCIUn8YMiOfRt80UR1sigNnK5dZKVZ+aqJcKpYR6/E9W5S7+Ujj1zgGeY5DFlgyWuHrAZKv5DXn1Qfn1VcQ==" saltValue="SxpTvqUNSBSP4SY+cwRLdg=="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1"/>
    <pageSetUpPr fitToPage="1"/>
  </sheetPr>
  <dimension ref="A2:BZ43"/>
  <sheetViews>
    <sheetView showGridLines="0" showRowColHeaders="0" zoomScale="110" zoomScaleNormal="110" workbookViewId="0"/>
  </sheetViews>
  <sheetFormatPr defaultRowHeight="15" x14ac:dyDescent="0.25"/>
  <cols>
    <col min="1" max="1" width="11" style="53" bestFit="1" customWidth="1"/>
    <col min="2" max="30" width="2.7109375" customWidth="1"/>
    <col min="31" max="31" width="16.140625" customWidth="1"/>
    <col min="32" max="32" width="2.7109375" customWidth="1"/>
    <col min="33" max="33" width="2.85546875" customWidth="1"/>
    <col min="34" max="53" width="2.7109375" customWidth="1"/>
    <col min="54" max="54" width="7.85546875" customWidth="1"/>
    <col min="55" max="72" width="2.7109375" customWidth="1"/>
    <col min="73" max="73" width="2.85546875" customWidth="1"/>
    <col min="74" max="74" width="11.140625" hidden="1" customWidth="1"/>
    <col min="75" max="101" width="2.7109375" customWidth="1"/>
  </cols>
  <sheetData>
    <row r="2" spans="1:77" ht="14.45" customHeight="1" x14ac:dyDescent="0.25">
      <c r="B2" s="458" t="s">
        <v>655</v>
      </c>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row>
    <row r="3" spans="1:77" ht="14.45" customHeight="1" thickBot="1" x14ac:dyDescent="0.3"/>
    <row r="4" spans="1:77" s="7" customFormat="1" ht="41.25" customHeight="1" thickBot="1" x14ac:dyDescent="0.3">
      <c r="A4" s="496" t="s">
        <v>783</v>
      </c>
      <c r="B4" s="779" t="s">
        <v>235</v>
      </c>
      <c r="C4" s="780"/>
      <c r="D4" s="780"/>
      <c r="E4" s="780"/>
      <c r="F4" s="780"/>
      <c r="G4" s="780"/>
      <c r="H4" s="780"/>
      <c r="I4" s="780"/>
      <c r="J4" s="780"/>
      <c r="K4" s="780"/>
      <c r="L4" s="780"/>
      <c r="M4" s="780"/>
      <c r="N4" s="780"/>
      <c r="O4" s="780"/>
      <c r="P4" s="780"/>
      <c r="Q4" s="780"/>
      <c r="R4" s="779" t="s">
        <v>241</v>
      </c>
      <c r="S4" s="780"/>
      <c r="T4" s="780"/>
      <c r="U4" s="780"/>
      <c r="V4" s="780"/>
      <c r="W4" s="780"/>
      <c r="X4" s="780"/>
      <c r="Y4" s="780"/>
      <c r="Z4" s="780"/>
      <c r="AA4" s="780"/>
      <c r="AB4" s="780"/>
      <c r="AC4" s="780"/>
      <c r="AD4" s="800"/>
      <c r="AE4" s="48" t="s">
        <v>237</v>
      </c>
      <c r="BB4" s="790" t="s">
        <v>133</v>
      </c>
      <c r="BC4" s="790"/>
      <c r="BD4" s="790"/>
      <c r="BE4" s="790"/>
      <c r="BF4" s="790"/>
      <c r="BG4" s="790"/>
      <c r="BH4" s="790"/>
      <c r="BI4" s="790"/>
      <c r="BJ4" s="790"/>
      <c r="BK4" s="790"/>
      <c r="BL4" s="790"/>
      <c r="BM4" s="790"/>
      <c r="BN4" s="790"/>
      <c r="BO4" s="790"/>
      <c r="BP4" s="790"/>
    </row>
    <row r="5" spans="1:77" s="7" customFormat="1" ht="20.100000000000001" customHeight="1" thickBot="1" x14ac:dyDescent="0.3">
      <c r="A5" s="504" t="b">
        <v>0</v>
      </c>
      <c r="B5" s="759" t="s">
        <v>0</v>
      </c>
      <c r="C5" s="760"/>
      <c r="D5" s="760"/>
      <c r="E5" s="760"/>
      <c r="F5" s="760"/>
      <c r="G5" s="760"/>
      <c r="H5" s="760"/>
      <c r="I5" s="760"/>
      <c r="J5" s="760"/>
      <c r="K5" s="760"/>
      <c r="L5" s="760"/>
      <c r="M5" s="760"/>
      <c r="N5" s="760"/>
      <c r="O5" s="760"/>
      <c r="P5" s="760"/>
      <c r="Q5" s="761"/>
      <c r="R5" s="753"/>
      <c r="S5" s="754"/>
      <c r="T5" s="754"/>
      <c r="U5" s="754"/>
      <c r="V5" s="754"/>
      <c r="W5" s="754"/>
      <c r="X5" s="754"/>
      <c r="Y5" s="754"/>
      <c r="Z5" s="754"/>
      <c r="AA5" s="754"/>
      <c r="AB5" s="754"/>
      <c r="AC5" s="754"/>
      <c r="AD5" s="755"/>
      <c r="AE5" s="474" t="s">
        <v>239</v>
      </c>
      <c r="AF5" s="773" t="s">
        <v>623</v>
      </c>
      <c r="AG5" s="774"/>
      <c r="AH5" s="774"/>
      <c r="AI5" s="774"/>
      <c r="AJ5" s="774"/>
      <c r="AK5" s="774"/>
      <c r="AL5" s="774"/>
      <c r="AM5" s="774"/>
      <c r="AN5" s="774"/>
      <c r="AO5" s="774"/>
      <c r="AP5" s="774"/>
      <c r="AQ5" s="774"/>
      <c r="AR5" s="774"/>
      <c r="AS5" s="774"/>
      <c r="AT5" s="774"/>
      <c r="AU5" s="774"/>
      <c r="AV5" s="774"/>
      <c r="AW5" s="774"/>
      <c r="AX5" s="774"/>
      <c r="AY5" s="774"/>
      <c r="AZ5" s="775"/>
      <c r="BA5" s="119"/>
      <c r="BB5" s="119"/>
      <c r="BC5" s="119"/>
      <c r="BD5" s="119"/>
      <c r="BE5" s="119"/>
      <c r="BF5" s="119"/>
      <c r="BG5" s="119"/>
      <c r="BH5" s="119"/>
      <c r="BI5" s="119"/>
      <c r="BJ5" s="119"/>
      <c r="BK5" s="119"/>
      <c r="BL5" s="119"/>
      <c r="BM5" s="119"/>
      <c r="BN5" s="119"/>
      <c r="BO5" s="119"/>
      <c r="BP5" s="119"/>
      <c r="BQ5" s="119"/>
      <c r="BR5" s="119"/>
      <c r="BS5" s="119"/>
      <c r="BT5" s="119"/>
      <c r="BU5" s="119"/>
      <c r="BV5" s="119"/>
      <c r="BW5" s="119"/>
    </row>
    <row r="6" spans="1:77" s="7" customFormat="1" ht="20.100000000000001" customHeight="1" thickBot="1" x14ac:dyDescent="0.3">
      <c r="A6" s="504" t="b">
        <v>0</v>
      </c>
      <c r="B6" s="787" t="s">
        <v>221</v>
      </c>
      <c r="C6" s="788"/>
      <c r="D6" s="788"/>
      <c r="E6" s="788"/>
      <c r="F6" s="788"/>
      <c r="G6" s="788"/>
      <c r="H6" s="788"/>
      <c r="I6" s="788"/>
      <c r="J6" s="788"/>
      <c r="K6" s="788"/>
      <c r="L6" s="788"/>
      <c r="M6" s="788"/>
      <c r="N6" s="788"/>
      <c r="O6" s="788"/>
      <c r="P6" s="788"/>
      <c r="Q6" s="789"/>
      <c r="R6" s="756"/>
      <c r="S6" s="757"/>
      <c r="T6" s="757"/>
      <c r="U6" s="757"/>
      <c r="V6" s="757"/>
      <c r="W6" s="757"/>
      <c r="X6" s="757"/>
      <c r="Y6" s="757"/>
      <c r="Z6" s="757"/>
      <c r="AA6" s="757"/>
      <c r="AB6" s="757"/>
      <c r="AC6" s="757"/>
      <c r="AD6" s="758"/>
      <c r="AE6" s="309" t="s">
        <v>239</v>
      </c>
      <c r="AF6" s="773" t="s">
        <v>623</v>
      </c>
      <c r="AG6" s="774"/>
      <c r="AH6" s="774"/>
      <c r="AI6" s="774"/>
      <c r="AJ6" s="774"/>
      <c r="AK6" s="774"/>
      <c r="AL6" s="774"/>
      <c r="AM6" s="774"/>
      <c r="AN6" s="774"/>
      <c r="AO6" s="774"/>
      <c r="AP6" s="774"/>
      <c r="AQ6" s="774"/>
      <c r="AR6" s="774"/>
      <c r="AS6" s="774"/>
      <c r="AT6" s="774"/>
      <c r="AU6" s="774"/>
      <c r="AV6" s="774"/>
      <c r="AW6" s="774"/>
      <c r="AX6" s="774"/>
      <c r="AY6" s="774"/>
      <c r="AZ6" s="775"/>
      <c r="BA6" s="119"/>
      <c r="BB6" s="119"/>
      <c r="BC6" s="119"/>
      <c r="BD6" s="119"/>
      <c r="BE6" s="119"/>
      <c r="BF6" s="119"/>
      <c r="BG6" s="119"/>
      <c r="BH6" s="119"/>
      <c r="BI6" s="119"/>
      <c r="BJ6" s="119"/>
      <c r="BK6" s="119"/>
      <c r="BL6" s="119"/>
      <c r="BM6" s="119"/>
      <c r="BN6" s="119"/>
      <c r="BO6" s="119"/>
      <c r="BP6" s="119"/>
      <c r="BQ6" s="119"/>
      <c r="BR6" s="119"/>
      <c r="BS6" s="119"/>
      <c r="BT6" s="119"/>
      <c r="BU6" s="119"/>
      <c r="BV6" s="119"/>
      <c r="BW6" s="119"/>
    </row>
    <row r="7" spans="1:77" s="7" customFormat="1" ht="20.45" customHeight="1" x14ac:dyDescent="0.25">
      <c r="A7" s="801" t="b">
        <v>0</v>
      </c>
      <c r="B7" s="803" t="s">
        <v>222</v>
      </c>
      <c r="C7" s="803"/>
      <c r="D7" s="803"/>
      <c r="E7" s="803"/>
      <c r="F7" s="803"/>
      <c r="G7" s="803"/>
      <c r="H7" s="803"/>
      <c r="I7" s="803"/>
      <c r="J7" s="803"/>
      <c r="K7" s="803"/>
      <c r="L7" s="803"/>
      <c r="M7" s="803"/>
      <c r="N7" s="803"/>
      <c r="O7" s="803"/>
      <c r="P7" s="803"/>
      <c r="Q7" s="804"/>
      <c r="R7" s="781"/>
      <c r="S7" s="782"/>
      <c r="T7" s="782"/>
      <c r="U7" s="782"/>
      <c r="V7" s="782"/>
      <c r="W7" s="782"/>
      <c r="X7" s="782"/>
      <c r="Y7" s="782"/>
      <c r="Z7" s="782"/>
      <c r="AA7" s="782"/>
      <c r="AB7" s="782"/>
      <c r="AC7" s="782"/>
      <c r="AD7" s="783"/>
      <c r="AE7" s="771" t="s">
        <v>239</v>
      </c>
      <c r="AF7" s="794" t="s">
        <v>652</v>
      </c>
      <c r="AG7" s="795"/>
      <c r="AH7" s="795"/>
      <c r="AI7" s="795"/>
      <c r="AJ7" s="795"/>
      <c r="AK7" s="795"/>
      <c r="AL7" s="795"/>
      <c r="AM7" s="795"/>
      <c r="AN7" s="795"/>
      <c r="AO7" s="795"/>
      <c r="AP7" s="795"/>
      <c r="AQ7" s="795"/>
      <c r="AR7" s="795"/>
      <c r="AS7" s="795"/>
      <c r="AT7" s="795"/>
      <c r="AU7" s="795"/>
      <c r="AV7" s="795"/>
      <c r="AW7" s="795"/>
      <c r="AX7" s="795"/>
      <c r="AY7" s="795"/>
      <c r="AZ7" s="796"/>
      <c r="BA7" s="206"/>
      <c r="BB7" s="206"/>
      <c r="BC7" s="119"/>
      <c r="BD7" s="119"/>
      <c r="BE7" s="119"/>
      <c r="BF7" s="119"/>
      <c r="BG7" s="119"/>
      <c r="BH7" s="119"/>
      <c r="BI7" s="119"/>
      <c r="BJ7" s="119"/>
      <c r="BK7" s="119"/>
      <c r="BL7" s="119"/>
      <c r="BM7" s="119"/>
      <c r="BN7" s="119"/>
      <c r="BO7" s="119"/>
      <c r="BP7" s="119"/>
      <c r="BQ7" s="119"/>
      <c r="BR7" s="119"/>
      <c r="BS7" s="119"/>
      <c r="BT7" s="119"/>
      <c r="BU7" s="119"/>
      <c r="BV7" s="119"/>
      <c r="BW7" s="119"/>
    </row>
    <row r="8" spans="1:77" s="7" customFormat="1" ht="12" customHeight="1" thickBot="1" x14ac:dyDescent="0.3">
      <c r="A8" s="802"/>
      <c r="B8" s="805"/>
      <c r="C8" s="805"/>
      <c r="D8" s="805"/>
      <c r="E8" s="805"/>
      <c r="F8" s="805"/>
      <c r="G8" s="805"/>
      <c r="H8" s="805"/>
      <c r="I8" s="805"/>
      <c r="J8" s="805"/>
      <c r="K8" s="805"/>
      <c r="L8" s="805"/>
      <c r="M8" s="805"/>
      <c r="N8" s="805"/>
      <c r="O8" s="805"/>
      <c r="P8" s="805"/>
      <c r="Q8" s="806"/>
      <c r="R8" s="765"/>
      <c r="S8" s="766"/>
      <c r="T8" s="766"/>
      <c r="U8" s="766"/>
      <c r="V8" s="766"/>
      <c r="W8" s="766"/>
      <c r="X8" s="766"/>
      <c r="Y8" s="766"/>
      <c r="Z8" s="766"/>
      <c r="AA8" s="766"/>
      <c r="AB8" s="766"/>
      <c r="AC8" s="766"/>
      <c r="AD8" s="767"/>
      <c r="AE8" s="772"/>
      <c r="AF8" s="797"/>
      <c r="AG8" s="798"/>
      <c r="AH8" s="798"/>
      <c r="AI8" s="798"/>
      <c r="AJ8" s="798"/>
      <c r="AK8" s="798"/>
      <c r="AL8" s="798"/>
      <c r="AM8" s="798"/>
      <c r="AN8" s="798"/>
      <c r="AO8" s="798"/>
      <c r="AP8" s="798"/>
      <c r="AQ8" s="798"/>
      <c r="AR8" s="798"/>
      <c r="AS8" s="798"/>
      <c r="AT8" s="798"/>
      <c r="AU8" s="798"/>
      <c r="AV8" s="798"/>
      <c r="AW8" s="798"/>
      <c r="AX8" s="798"/>
      <c r="AY8" s="798"/>
      <c r="AZ8" s="799"/>
      <c r="BA8" s="206"/>
      <c r="BB8" s="206"/>
      <c r="BC8" s="119"/>
      <c r="BD8" s="119"/>
      <c r="BE8" s="119"/>
      <c r="BF8" s="119"/>
      <c r="BG8" s="119"/>
      <c r="BH8" s="119"/>
      <c r="BI8" s="119"/>
      <c r="BJ8" s="119"/>
      <c r="BK8" s="119"/>
      <c r="BL8" s="119"/>
      <c r="BM8" s="119"/>
      <c r="BN8" s="119"/>
      <c r="BO8" s="119"/>
      <c r="BP8" s="119"/>
      <c r="BQ8" s="119"/>
      <c r="BR8" s="119"/>
      <c r="BS8" s="119"/>
      <c r="BT8" s="119"/>
      <c r="BU8" s="119"/>
      <c r="BV8" s="119"/>
      <c r="BW8" s="119"/>
    </row>
    <row r="9" spans="1:77" s="7" customFormat="1" ht="20.100000000000001" customHeight="1" thickBot="1" x14ac:dyDescent="0.3">
      <c r="A9" s="504" t="b">
        <v>0</v>
      </c>
      <c r="B9" s="787" t="s">
        <v>223</v>
      </c>
      <c r="C9" s="788"/>
      <c r="D9" s="788"/>
      <c r="E9" s="788"/>
      <c r="F9" s="788"/>
      <c r="G9" s="788"/>
      <c r="H9" s="788"/>
      <c r="I9" s="788"/>
      <c r="J9" s="788"/>
      <c r="K9" s="788"/>
      <c r="L9" s="788"/>
      <c r="M9" s="788"/>
      <c r="N9" s="788"/>
      <c r="O9" s="788"/>
      <c r="P9" s="788"/>
      <c r="Q9" s="789"/>
      <c r="R9" s="756"/>
      <c r="S9" s="757"/>
      <c r="T9" s="757"/>
      <c r="U9" s="757"/>
      <c r="V9" s="757"/>
      <c r="W9" s="757"/>
      <c r="X9" s="757"/>
      <c r="Y9" s="757"/>
      <c r="Z9" s="757"/>
      <c r="AA9" s="757"/>
      <c r="AB9" s="757"/>
      <c r="AC9" s="757"/>
      <c r="AD9" s="758"/>
      <c r="AE9" s="310" t="s">
        <v>239</v>
      </c>
      <c r="AF9" s="784" t="s">
        <v>624</v>
      </c>
      <c r="AG9" s="785"/>
      <c r="AH9" s="785"/>
      <c r="AI9" s="785"/>
      <c r="AJ9" s="785"/>
      <c r="AK9" s="785"/>
      <c r="AL9" s="785"/>
      <c r="AM9" s="785"/>
      <c r="AN9" s="785"/>
      <c r="AO9" s="785"/>
      <c r="AP9" s="785"/>
      <c r="AQ9" s="785"/>
      <c r="AR9" s="785"/>
      <c r="AS9" s="785"/>
      <c r="AT9" s="785"/>
      <c r="AU9" s="785"/>
      <c r="AV9" s="785"/>
      <c r="AW9" s="785"/>
      <c r="AX9" s="785"/>
      <c r="AY9" s="785"/>
      <c r="AZ9" s="786"/>
      <c r="BA9" s="206"/>
      <c r="BB9" s="206"/>
      <c r="BC9" s="119"/>
      <c r="BD9" s="119"/>
      <c r="BE9" s="119"/>
      <c r="BF9" s="119"/>
      <c r="BG9" s="119"/>
      <c r="BH9" s="119"/>
      <c r="BI9" s="119"/>
      <c r="BJ9" s="119"/>
      <c r="BK9" s="119"/>
      <c r="BL9" s="119"/>
      <c r="BM9" s="119"/>
      <c r="BN9" s="119"/>
      <c r="BO9" s="119"/>
      <c r="BP9" s="119"/>
      <c r="BQ9" s="119"/>
      <c r="BR9" s="119"/>
      <c r="BS9" s="119"/>
      <c r="BT9" s="119"/>
      <c r="BU9" s="119"/>
      <c r="BV9" s="119"/>
      <c r="BW9" s="119"/>
    </row>
    <row r="10" spans="1:77" s="7" customFormat="1" ht="20.100000000000001" customHeight="1" thickBot="1" x14ac:dyDescent="0.3">
      <c r="A10" s="504" t="b">
        <v>0</v>
      </c>
      <c r="B10" s="759" t="s">
        <v>242</v>
      </c>
      <c r="C10" s="760"/>
      <c r="D10" s="760"/>
      <c r="E10" s="760"/>
      <c r="F10" s="760"/>
      <c r="G10" s="760"/>
      <c r="H10" s="760"/>
      <c r="I10" s="760"/>
      <c r="J10" s="760"/>
      <c r="K10" s="760"/>
      <c r="L10" s="760"/>
      <c r="M10" s="760"/>
      <c r="N10" s="760"/>
      <c r="O10" s="760"/>
      <c r="P10" s="760"/>
      <c r="Q10" s="761"/>
      <c r="R10" s="753"/>
      <c r="S10" s="754"/>
      <c r="T10" s="754"/>
      <c r="U10" s="754"/>
      <c r="V10" s="754"/>
      <c r="W10" s="754"/>
      <c r="X10" s="754"/>
      <c r="Y10" s="754"/>
      <c r="Z10" s="754"/>
      <c r="AA10" s="754"/>
      <c r="AB10" s="754"/>
      <c r="AC10" s="754"/>
      <c r="AD10" s="755"/>
      <c r="AE10" s="310" t="s">
        <v>239</v>
      </c>
      <c r="AF10" s="773" t="s">
        <v>624</v>
      </c>
      <c r="AG10" s="774"/>
      <c r="AH10" s="774"/>
      <c r="AI10" s="774"/>
      <c r="AJ10" s="774"/>
      <c r="AK10" s="774"/>
      <c r="AL10" s="774"/>
      <c r="AM10" s="774"/>
      <c r="AN10" s="774"/>
      <c r="AO10" s="774"/>
      <c r="AP10" s="774"/>
      <c r="AQ10" s="774"/>
      <c r="AR10" s="774"/>
      <c r="AS10" s="774"/>
      <c r="AT10" s="774"/>
      <c r="AU10" s="774"/>
      <c r="AV10" s="774"/>
      <c r="AW10" s="774"/>
      <c r="AX10" s="774"/>
      <c r="AY10" s="774"/>
      <c r="AZ10" s="775"/>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row>
    <row r="11" spans="1:77" s="7" customFormat="1" ht="20.100000000000001" customHeight="1" thickBot="1" x14ac:dyDescent="0.3">
      <c r="A11" s="504" t="b">
        <v>0</v>
      </c>
      <c r="B11" s="787" t="s">
        <v>58</v>
      </c>
      <c r="C11" s="788"/>
      <c r="D11" s="788"/>
      <c r="E11" s="788"/>
      <c r="F11" s="788"/>
      <c r="G11" s="788"/>
      <c r="H11" s="788"/>
      <c r="I11" s="788"/>
      <c r="J11" s="788"/>
      <c r="K11" s="788"/>
      <c r="L11" s="788"/>
      <c r="M11" s="788"/>
      <c r="N11" s="788"/>
      <c r="O11" s="788"/>
      <c r="P11" s="788"/>
      <c r="Q11" s="789"/>
      <c r="R11" s="756"/>
      <c r="S11" s="757"/>
      <c r="T11" s="757"/>
      <c r="U11" s="757"/>
      <c r="V11" s="757"/>
      <c r="W11" s="757"/>
      <c r="X11" s="757"/>
      <c r="Y11" s="757"/>
      <c r="Z11" s="757"/>
      <c r="AA11" s="757"/>
      <c r="AB11" s="757"/>
      <c r="AC11" s="757"/>
      <c r="AD11" s="758"/>
      <c r="AE11" s="310" t="s">
        <v>239</v>
      </c>
      <c r="AF11" s="773" t="s">
        <v>624</v>
      </c>
      <c r="AG11" s="774"/>
      <c r="AH11" s="774"/>
      <c r="AI11" s="774"/>
      <c r="AJ11" s="774"/>
      <c r="AK11" s="774"/>
      <c r="AL11" s="774"/>
      <c r="AM11" s="774"/>
      <c r="AN11" s="774"/>
      <c r="AO11" s="774"/>
      <c r="AP11" s="774"/>
      <c r="AQ11" s="774"/>
      <c r="AR11" s="774"/>
      <c r="AS11" s="774"/>
      <c r="AT11" s="774"/>
      <c r="AU11" s="774"/>
      <c r="AV11" s="774"/>
      <c r="AW11" s="774"/>
      <c r="AX11" s="774"/>
      <c r="AY11" s="774"/>
      <c r="AZ11" s="775"/>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t="s">
        <v>238</v>
      </c>
      <c r="BW11" s="119"/>
    </row>
    <row r="12" spans="1:77" s="7" customFormat="1" ht="20.100000000000001" customHeight="1" thickBot="1" x14ac:dyDescent="0.3">
      <c r="A12" s="504" t="b">
        <v>0</v>
      </c>
      <c r="B12" s="759" t="s">
        <v>224</v>
      </c>
      <c r="C12" s="760"/>
      <c r="D12" s="760"/>
      <c r="E12" s="760"/>
      <c r="F12" s="760"/>
      <c r="G12" s="760"/>
      <c r="H12" s="760"/>
      <c r="I12" s="760"/>
      <c r="J12" s="760"/>
      <c r="K12" s="760"/>
      <c r="L12" s="760"/>
      <c r="M12" s="760"/>
      <c r="N12" s="760"/>
      <c r="O12" s="760"/>
      <c r="P12" s="760"/>
      <c r="Q12" s="761"/>
      <c r="R12" s="753"/>
      <c r="S12" s="754"/>
      <c r="T12" s="754"/>
      <c r="U12" s="754"/>
      <c r="V12" s="754"/>
      <c r="W12" s="754"/>
      <c r="X12" s="754"/>
      <c r="Y12" s="754"/>
      <c r="Z12" s="754"/>
      <c r="AA12" s="754"/>
      <c r="AB12" s="754"/>
      <c r="AC12" s="754"/>
      <c r="AD12" s="755"/>
      <c r="AE12" s="310" t="s">
        <v>239</v>
      </c>
      <c r="AF12" s="791" t="s">
        <v>624</v>
      </c>
      <c r="AG12" s="792"/>
      <c r="AH12" s="792"/>
      <c r="AI12" s="792"/>
      <c r="AJ12" s="792"/>
      <c r="AK12" s="792"/>
      <c r="AL12" s="792"/>
      <c r="AM12" s="792"/>
      <c r="AN12" s="792"/>
      <c r="AO12" s="792"/>
      <c r="AP12" s="792"/>
      <c r="AQ12" s="792"/>
      <c r="AR12" s="792"/>
      <c r="AS12" s="792"/>
      <c r="AT12" s="792"/>
      <c r="AU12" s="792"/>
      <c r="AV12" s="792"/>
      <c r="AW12" s="792"/>
      <c r="AX12" s="792"/>
      <c r="AY12" s="792"/>
      <c r="AZ12" s="793"/>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t="s">
        <v>236</v>
      </c>
      <c r="BW12" s="302"/>
      <c r="BX12" s="303"/>
      <c r="BY12" s="303"/>
    </row>
    <row r="13" spans="1:77" s="7" customFormat="1" ht="20.100000000000001" customHeight="1" thickBot="1" x14ac:dyDescent="0.3">
      <c r="A13" s="504" t="b">
        <v>0</v>
      </c>
      <c r="B13" s="787" t="s">
        <v>225</v>
      </c>
      <c r="C13" s="788"/>
      <c r="D13" s="788"/>
      <c r="E13" s="788"/>
      <c r="F13" s="788"/>
      <c r="G13" s="788"/>
      <c r="H13" s="788"/>
      <c r="I13" s="788"/>
      <c r="J13" s="788"/>
      <c r="K13" s="788"/>
      <c r="L13" s="788"/>
      <c r="M13" s="788"/>
      <c r="N13" s="788"/>
      <c r="O13" s="788"/>
      <c r="P13" s="788"/>
      <c r="Q13" s="789"/>
      <c r="R13" s="756"/>
      <c r="S13" s="757"/>
      <c r="T13" s="757"/>
      <c r="U13" s="757"/>
      <c r="V13" s="757"/>
      <c r="W13" s="757"/>
      <c r="X13" s="757"/>
      <c r="Y13" s="757"/>
      <c r="Z13" s="757"/>
      <c r="AA13" s="757"/>
      <c r="AB13" s="757"/>
      <c r="AC13" s="757"/>
      <c r="AD13" s="758"/>
      <c r="AE13" s="310" t="s">
        <v>239</v>
      </c>
      <c r="AF13" s="773" t="s">
        <v>625</v>
      </c>
      <c r="AG13" s="774"/>
      <c r="AH13" s="774"/>
      <c r="AI13" s="774"/>
      <c r="AJ13" s="774"/>
      <c r="AK13" s="774"/>
      <c r="AL13" s="774"/>
      <c r="AM13" s="774"/>
      <c r="AN13" s="774"/>
      <c r="AO13" s="774"/>
      <c r="AP13" s="774"/>
      <c r="AQ13" s="774"/>
      <c r="AR13" s="774"/>
      <c r="AS13" s="774"/>
      <c r="AT13" s="774"/>
      <c r="AU13" s="774"/>
      <c r="AV13" s="774"/>
      <c r="AW13" s="774"/>
      <c r="AX13" s="774"/>
      <c r="AY13" s="774"/>
      <c r="AZ13" s="775"/>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t="s">
        <v>240</v>
      </c>
      <c r="BW13" s="119"/>
    </row>
    <row r="14" spans="1:77" s="7" customFormat="1" ht="20.100000000000001" customHeight="1" thickBot="1" x14ac:dyDescent="0.3">
      <c r="A14" s="504" t="b">
        <v>0</v>
      </c>
      <c r="B14" s="759" t="s">
        <v>226</v>
      </c>
      <c r="C14" s="760"/>
      <c r="D14" s="760"/>
      <c r="E14" s="760"/>
      <c r="F14" s="760"/>
      <c r="G14" s="760"/>
      <c r="H14" s="760"/>
      <c r="I14" s="760"/>
      <c r="J14" s="760"/>
      <c r="K14" s="760"/>
      <c r="L14" s="760"/>
      <c r="M14" s="760"/>
      <c r="N14" s="760"/>
      <c r="O14" s="760"/>
      <c r="P14" s="760"/>
      <c r="Q14" s="761"/>
      <c r="R14" s="753"/>
      <c r="S14" s="754"/>
      <c r="T14" s="754"/>
      <c r="U14" s="754"/>
      <c r="V14" s="754"/>
      <c r="W14" s="754"/>
      <c r="X14" s="754"/>
      <c r="Y14" s="754"/>
      <c r="Z14" s="754"/>
      <c r="AA14" s="754"/>
      <c r="AB14" s="754"/>
      <c r="AC14" s="754"/>
      <c r="AD14" s="755"/>
      <c r="AE14" s="310" t="s">
        <v>239</v>
      </c>
      <c r="AF14" s="773" t="s">
        <v>624</v>
      </c>
      <c r="AG14" s="774"/>
      <c r="AH14" s="774"/>
      <c r="AI14" s="774"/>
      <c r="AJ14" s="774"/>
      <c r="AK14" s="774"/>
      <c r="AL14" s="774"/>
      <c r="AM14" s="774"/>
      <c r="AN14" s="774"/>
      <c r="AO14" s="774"/>
      <c r="AP14" s="774"/>
      <c r="AQ14" s="774"/>
      <c r="AR14" s="774"/>
      <c r="AS14" s="774"/>
      <c r="AT14" s="774"/>
      <c r="AU14" s="774"/>
      <c r="AV14" s="774"/>
      <c r="AW14" s="774"/>
      <c r="AX14" s="774"/>
      <c r="AY14" s="774"/>
      <c r="AZ14" s="775"/>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t="s">
        <v>239</v>
      </c>
      <c r="BW14" s="119"/>
    </row>
    <row r="15" spans="1:77" s="7" customFormat="1" ht="20.100000000000001" customHeight="1" thickBot="1" x14ac:dyDescent="0.3">
      <c r="A15" s="504" t="b">
        <v>0</v>
      </c>
      <c r="B15" s="787" t="s">
        <v>227</v>
      </c>
      <c r="C15" s="788"/>
      <c r="D15" s="788"/>
      <c r="E15" s="788"/>
      <c r="F15" s="788"/>
      <c r="G15" s="788"/>
      <c r="H15" s="788"/>
      <c r="I15" s="788"/>
      <c r="J15" s="788"/>
      <c r="K15" s="788"/>
      <c r="L15" s="788"/>
      <c r="M15" s="788"/>
      <c r="N15" s="788"/>
      <c r="O15" s="788"/>
      <c r="P15" s="788"/>
      <c r="Q15" s="789"/>
      <c r="R15" s="756"/>
      <c r="S15" s="757"/>
      <c r="T15" s="757"/>
      <c r="U15" s="757"/>
      <c r="V15" s="757"/>
      <c r="W15" s="757"/>
      <c r="X15" s="757"/>
      <c r="Y15" s="757"/>
      <c r="Z15" s="757"/>
      <c r="AA15" s="757"/>
      <c r="AB15" s="757"/>
      <c r="AC15" s="757"/>
      <c r="AD15" s="758"/>
      <c r="AE15" s="310" t="s">
        <v>239</v>
      </c>
      <c r="AF15" s="773" t="s">
        <v>624</v>
      </c>
      <c r="AG15" s="774"/>
      <c r="AH15" s="774"/>
      <c r="AI15" s="774"/>
      <c r="AJ15" s="774"/>
      <c r="AK15" s="774"/>
      <c r="AL15" s="774"/>
      <c r="AM15" s="774"/>
      <c r="AN15" s="774"/>
      <c r="AO15" s="774"/>
      <c r="AP15" s="774"/>
      <c r="AQ15" s="774"/>
      <c r="AR15" s="774"/>
      <c r="AS15" s="774"/>
      <c r="AT15" s="774"/>
      <c r="AU15" s="774"/>
      <c r="AV15" s="774"/>
      <c r="AW15" s="774"/>
      <c r="AX15" s="774"/>
      <c r="AY15" s="774"/>
      <c r="AZ15" s="775"/>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row>
    <row r="16" spans="1:77" s="7" customFormat="1" ht="20.45" customHeight="1" x14ac:dyDescent="0.25">
      <c r="A16" s="801" t="b">
        <v>0</v>
      </c>
      <c r="B16" s="803" t="s">
        <v>228</v>
      </c>
      <c r="C16" s="803"/>
      <c r="D16" s="803"/>
      <c r="E16" s="803"/>
      <c r="F16" s="803"/>
      <c r="G16" s="803"/>
      <c r="H16" s="803"/>
      <c r="I16" s="803"/>
      <c r="J16" s="803"/>
      <c r="K16" s="803"/>
      <c r="L16" s="803"/>
      <c r="M16" s="803"/>
      <c r="N16" s="803"/>
      <c r="O16" s="803"/>
      <c r="P16" s="803"/>
      <c r="Q16" s="804"/>
      <c r="R16" s="781"/>
      <c r="S16" s="782"/>
      <c r="T16" s="782"/>
      <c r="U16" s="782"/>
      <c r="V16" s="782"/>
      <c r="W16" s="782"/>
      <c r="X16" s="782"/>
      <c r="Y16" s="782"/>
      <c r="Z16" s="782"/>
      <c r="AA16" s="782"/>
      <c r="AB16" s="782"/>
      <c r="AC16" s="782"/>
      <c r="AD16" s="783"/>
      <c r="AE16" s="771" t="s">
        <v>239</v>
      </c>
      <c r="AF16" s="747" t="s">
        <v>745</v>
      </c>
      <c r="AG16" s="748"/>
      <c r="AH16" s="748"/>
      <c r="AI16" s="748"/>
      <c r="AJ16" s="748"/>
      <c r="AK16" s="748"/>
      <c r="AL16" s="748"/>
      <c r="AM16" s="748"/>
      <c r="AN16" s="748"/>
      <c r="AO16" s="748"/>
      <c r="AP16" s="748"/>
      <c r="AQ16" s="748"/>
      <c r="AR16" s="748"/>
      <c r="AS16" s="748"/>
      <c r="AT16" s="748"/>
      <c r="AU16" s="748"/>
      <c r="AV16" s="748"/>
      <c r="AW16" s="748"/>
      <c r="AX16" s="748"/>
      <c r="AY16" s="748"/>
      <c r="AZ16" s="74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row>
    <row r="17" spans="1:78" s="7" customFormat="1" ht="12" customHeight="1" thickBot="1" x14ac:dyDescent="0.3">
      <c r="A17" s="802"/>
      <c r="B17" s="805"/>
      <c r="C17" s="805"/>
      <c r="D17" s="805"/>
      <c r="E17" s="805"/>
      <c r="F17" s="805"/>
      <c r="G17" s="805"/>
      <c r="H17" s="805"/>
      <c r="I17" s="805"/>
      <c r="J17" s="805"/>
      <c r="K17" s="805"/>
      <c r="L17" s="805"/>
      <c r="M17" s="805"/>
      <c r="N17" s="805"/>
      <c r="O17" s="805"/>
      <c r="P17" s="805"/>
      <c r="Q17" s="806"/>
      <c r="R17" s="765"/>
      <c r="S17" s="766"/>
      <c r="T17" s="766"/>
      <c r="U17" s="766"/>
      <c r="V17" s="766"/>
      <c r="W17" s="766"/>
      <c r="X17" s="766"/>
      <c r="Y17" s="766"/>
      <c r="Z17" s="766"/>
      <c r="AA17" s="766"/>
      <c r="AB17" s="766"/>
      <c r="AC17" s="766"/>
      <c r="AD17" s="767"/>
      <c r="AE17" s="772"/>
      <c r="AF17" s="750"/>
      <c r="AG17" s="751"/>
      <c r="AH17" s="751"/>
      <c r="AI17" s="751"/>
      <c r="AJ17" s="751"/>
      <c r="AK17" s="751"/>
      <c r="AL17" s="751"/>
      <c r="AM17" s="751"/>
      <c r="AN17" s="751"/>
      <c r="AO17" s="751"/>
      <c r="AP17" s="751"/>
      <c r="AQ17" s="751"/>
      <c r="AR17" s="751"/>
      <c r="AS17" s="751"/>
      <c r="AT17" s="751"/>
      <c r="AU17" s="751"/>
      <c r="AV17" s="751"/>
      <c r="AW17" s="751"/>
      <c r="AX17" s="751"/>
      <c r="AY17" s="751"/>
      <c r="AZ17" s="752"/>
      <c r="BA17" s="308"/>
      <c r="BB17" s="308"/>
      <c r="BC17" s="308"/>
      <c r="BD17" s="308"/>
      <c r="BE17" s="308"/>
      <c r="BF17" s="308"/>
      <c r="BG17" s="308"/>
      <c r="BH17" s="308"/>
      <c r="BI17" s="308"/>
      <c r="BJ17" s="308"/>
      <c r="BK17" s="308"/>
      <c r="BL17" s="308"/>
      <c r="BM17" s="308"/>
      <c r="BN17" s="308"/>
      <c r="BO17" s="308"/>
      <c r="BP17" s="308"/>
      <c r="BQ17" s="308"/>
      <c r="BR17" s="308"/>
      <c r="BS17" s="119"/>
      <c r="BT17" s="119"/>
      <c r="BU17" s="119"/>
      <c r="BV17" s="119"/>
      <c r="BW17" s="119"/>
    </row>
    <row r="18" spans="1:78" s="7" customFormat="1" ht="20.100000000000001" customHeight="1" x14ac:dyDescent="0.25">
      <c r="A18" s="801" t="b">
        <v>0</v>
      </c>
      <c r="B18" s="809" t="s">
        <v>233</v>
      </c>
      <c r="C18" s="809"/>
      <c r="D18" s="809"/>
      <c r="E18" s="809"/>
      <c r="F18" s="809"/>
      <c r="G18" s="809"/>
      <c r="H18" s="809"/>
      <c r="I18" s="809"/>
      <c r="J18" s="809"/>
      <c r="K18" s="809"/>
      <c r="L18" s="809"/>
      <c r="M18" s="809"/>
      <c r="N18" s="809"/>
      <c r="O18" s="809"/>
      <c r="P18" s="809"/>
      <c r="Q18" s="810"/>
      <c r="R18" s="762"/>
      <c r="S18" s="763"/>
      <c r="T18" s="763"/>
      <c r="U18" s="763"/>
      <c r="V18" s="763"/>
      <c r="W18" s="763"/>
      <c r="X18" s="763"/>
      <c r="Y18" s="763"/>
      <c r="Z18" s="763"/>
      <c r="AA18" s="763"/>
      <c r="AB18" s="763"/>
      <c r="AC18" s="763"/>
      <c r="AD18" s="764"/>
      <c r="AE18" s="771" t="s">
        <v>239</v>
      </c>
      <c r="AF18" s="747" t="s">
        <v>626</v>
      </c>
      <c r="AG18" s="748"/>
      <c r="AH18" s="748"/>
      <c r="AI18" s="748"/>
      <c r="AJ18" s="748"/>
      <c r="AK18" s="748"/>
      <c r="AL18" s="748"/>
      <c r="AM18" s="748"/>
      <c r="AN18" s="748"/>
      <c r="AO18" s="748"/>
      <c r="AP18" s="748"/>
      <c r="AQ18" s="748"/>
      <c r="AR18" s="748"/>
      <c r="AS18" s="748"/>
      <c r="AT18" s="748"/>
      <c r="AU18" s="748"/>
      <c r="AV18" s="748"/>
      <c r="AW18" s="748"/>
      <c r="AX18" s="748"/>
      <c r="AY18" s="748"/>
      <c r="AZ18" s="74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row>
    <row r="19" spans="1:78" s="7" customFormat="1" ht="12" customHeight="1" thickBot="1" x14ac:dyDescent="0.3">
      <c r="A19" s="802"/>
      <c r="B19" s="805"/>
      <c r="C19" s="805"/>
      <c r="D19" s="805"/>
      <c r="E19" s="805"/>
      <c r="F19" s="805"/>
      <c r="G19" s="805"/>
      <c r="H19" s="805"/>
      <c r="I19" s="805"/>
      <c r="J19" s="805"/>
      <c r="K19" s="805"/>
      <c r="L19" s="805"/>
      <c r="M19" s="805"/>
      <c r="N19" s="805"/>
      <c r="O19" s="805"/>
      <c r="P19" s="805"/>
      <c r="Q19" s="806"/>
      <c r="R19" s="765"/>
      <c r="S19" s="766"/>
      <c r="T19" s="766"/>
      <c r="U19" s="766"/>
      <c r="V19" s="766"/>
      <c r="W19" s="766"/>
      <c r="X19" s="766"/>
      <c r="Y19" s="766"/>
      <c r="Z19" s="766"/>
      <c r="AA19" s="766"/>
      <c r="AB19" s="766"/>
      <c r="AC19" s="766"/>
      <c r="AD19" s="767"/>
      <c r="AE19" s="772"/>
      <c r="AF19" s="750"/>
      <c r="AG19" s="751"/>
      <c r="AH19" s="751"/>
      <c r="AI19" s="751"/>
      <c r="AJ19" s="751"/>
      <c r="AK19" s="751"/>
      <c r="AL19" s="751"/>
      <c r="AM19" s="751"/>
      <c r="AN19" s="751"/>
      <c r="AO19" s="751"/>
      <c r="AP19" s="751"/>
      <c r="AQ19" s="751"/>
      <c r="AR19" s="751"/>
      <c r="AS19" s="751"/>
      <c r="AT19" s="751"/>
      <c r="AU19" s="751"/>
      <c r="AV19" s="751"/>
      <c r="AW19" s="751"/>
      <c r="AX19" s="751"/>
      <c r="AY19" s="751"/>
      <c r="AZ19" s="752"/>
      <c r="BA19" s="308"/>
      <c r="BB19" s="308"/>
      <c r="BC19" s="308"/>
      <c r="BD19" s="308"/>
      <c r="BE19" s="308"/>
      <c r="BF19" s="308"/>
      <c r="BG19" s="308"/>
      <c r="BH19" s="308"/>
      <c r="BI19" s="308"/>
      <c r="BJ19" s="308"/>
      <c r="BK19" s="308"/>
      <c r="BL19" s="308"/>
      <c r="BM19" s="308"/>
      <c r="BN19" s="308"/>
      <c r="BO19" s="308"/>
      <c r="BP19" s="308"/>
      <c r="BQ19" s="308"/>
      <c r="BR19" s="308"/>
      <c r="BS19" s="119"/>
      <c r="BT19" s="119"/>
      <c r="BU19" s="119"/>
      <c r="BV19" s="119"/>
      <c r="BW19" s="119"/>
    </row>
    <row r="20" spans="1:78" s="7" customFormat="1" ht="20.100000000000001" customHeight="1" thickBot="1" x14ac:dyDescent="0.3">
      <c r="A20" s="504" t="b">
        <v>0</v>
      </c>
      <c r="B20" s="768" t="s">
        <v>229</v>
      </c>
      <c r="C20" s="769"/>
      <c r="D20" s="769"/>
      <c r="E20" s="769"/>
      <c r="F20" s="769"/>
      <c r="G20" s="769"/>
      <c r="H20" s="769"/>
      <c r="I20" s="769"/>
      <c r="J20" s="769"/>
      <c r="K20" s="769"/>
      <c r="L20" s="769"/>
      <c r="M20" s="769"/>
      <c r="N20" s="769"/>
      <c r="O20" s="769"/>
      <c r="P20" s="769"/>
      <c r="Q20" s="770"/>
      <c r="R20" s="753"/>
      <c r="S20" s="754"/>
      <c r="T20" s="754"/>
      <c r="U20" s="754"/>
      <c r="V20" s="754"/>
      <c r="W20" s="754"/>
      <c r="X20" s="754"/>
      <c r="Y20" s="754"/>
      <c r="Z20" s="754"/>
      <c r="AA20" s="754"/>
      <c r="AB20" s="754"/>
      <c r="AC20" s="754"/>
      <c r="AD20" s="755"/>
      <c r="AE20" s="310" t="s">
        <v>239</v>
      </c>
      <c r="AF20" s="773" t="s">
        <v>624</v>
      </c>
      <c r="AG20" s="774"/>
      <c r="AH20" s="774"/>
      <c r="AI20" s="774"/>
      <c r="AJ20" s="774"/>
      <c r="AK20" s="774"/>
      <c r="AL20" s="774"/>
      <c r="AM20" s="774"/>
      <c r="AN20" s="774"/>
      <c r="AO20" s="774"/>
      <c r="AP20" s="774"/>
      <c r="AQ20" s="774"/>
      <c r="AR20" s="774"/>
      <c r="AS20" s="774"/>
      <c r="AT20" s="774"/>
      <c r="AU20" s="774"/>
      <c r="AV20" s="774"/>
      <c r="AW20" s="774"/>
      <c r="AX20" s="774"/>
      <c r="AY20" s="774"/>
      <c r="AZ20" s="775"/>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row>
    <row r="21" spans="1:78" s="7" customFormat="1" ht="20.100000000000001" customHeight="1" thickBot="1" x14ac:dyDescent="0.3">
      <c r="A21" s="504" t="b">
        <v>0</v>
      </c>
      <c r="B21" s="759" t="s">
        <v>230</v>
      </c>
      <c r="C21" s="760"/>
      <c r="D21" s="760"/>
      <c r="E21" s="760"/>
      <c r="F21" s="760"/>
      <c r="G21" s="760"/>
      <c r="H21" s="760"/>
      <c r="I21" s="760"/>
      <c r="J21" s="760"/>
      <c r="K21" s="760"/>
      <c r="L21" s="760"/>
      <c r="M21" s="760"/>
      <c r="N21" s="760"/>
      <c r="O21" s="760"/>
      <c r="P21" s="760"/>
      <c r="Q21" s="811"/>
      <c r="R21" s="753"/>
      <c r="S21" s="754"/>
      <c r="T21" s="754"/>
      <c r="U21" s="754"/>
      <c r="V21" s="754"/>
      <c r="W21" s="754"/>
      <c r="X21" s="754"/>
      <c r="Y21" s="754"/>
      <c r="Z21" s="754"/>
      <c r="AA21" s="754"/>
      <c r="AB21" s="754"/>
      <c r="AC21" s="754"/>
      <c r="AD21" s="755"/>
      <c r="AE21" s="310" t="s">
        <v>239</v>
      </c>
      <c r="AF21" s="773" t="s">
        <v>624</v>
      </c>
      <c r="AG21" s="774"/>
      <c r="AH21" s="774"/>
      <c r="AI21" s="774"/>
      <c r="AJ21" s="774"/>
      <c r="AK21" s="774"/>
      <c r="AL21" s="774"/>
      <c r="AM21" s="774"/>
      <c r="AN21" s="774"/>
      <c r="AO21" s="774"/>
      <c r="AP21" s="774"/>
      <c r="AQ21" s="774"/>
      <c r="AR21" s="774"/>
      <c r="AS21" s="774"/>
      <c r="AT21" s="774"/>
      <c r="AU21" s="774"/>
      <c r="AV21" s="774"/>
      <c r="AW21" s="774"/>
      <c r="AX21" s="774"/>
      <c r="AY21" s="774"/>
      <c r="AZ21" s="775"/>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row>
    <row r="22" spans="1:78" s="7" customFormat="1" ht="20.100000000000001" customHeight="1" x14ac:dyDescent="0.25">
      <c r="A22" s="801" t="b">
        <v>0</v>
      </c>
      <c r="B22" s="803" t="s">
        <v>628</v>
      </c>
      <c r="C22" s="803"/>
      <c r="D22" s="803"/>
      <c r="E22" s="803"/>
      <c r="F22" s="803"/>
      <c r="G22" s="803"/>
      <c r="H22" s="803"/>
      <c r="I22" s="803"/>
      <c r="J22" s="803"/>
      <c r="K22" s="803"/>
      <c r="L22" s="803"/>
      <c r="M22" s="803"/>
      <c r="N22" s="803"/>
      <c r="O22" s="803"/>
      <c r="P22" s="803"/>
      <c r="Q22" s="804"/>
      <c r="R22" s="781"/>
      <c r="S22" s="782"/>
      <c r="T22" s="782"/>
      <c r="U22" s="782"/>
      <c r="V22" s="782"/>
      <c r="W22" s="782"/>
      <c r="X22" s="782"/>
      <c r="Y22" s="782"/>
      <c r="Z22" s="782"/>
      <c r="AA22" s="782"/>
      <c r="AB22" s="782"/>
      <c r="AC22" s="782"/>
      <c r="AD22" s="783"/>
      <c r="AE22" s="771" t="s">
        <v>239</v>
      </c>
      <c r="AF22" s="747" t="s">
        <v>653</v>
      </c>
      <c r="AG22" s="748"/>
      <c r="AH22" s="748"/>
      <c r="AI22" s="748"/>
      <c r="AJ22" s="748"/>
      <c r="AK22" s="748"/>
      <c r="AL22" s="748"/>
      <c r="AM22" s="748"/>
      <c r="AN22" s="748"/>
      <c r="AO22" s="748"/>
      <c r="AP22" s="748"/>
      <c r="AQ22" s="748"/>
      <c r="AR22" s="748"/>
      <c r="AS22" s="748"/>
      <c r="AT22" s="748"/>
      <c r="AU22" s="748"/>
      <c r="AV22" s="748"/>
      <c r="AW22" s="748"/>
      <c r="AX22" s="748"/>
      <c r="AY22" s="748"/>
      <c r="AZ22" s="74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row>
    <row r="23" spans="1:78" s="7" customFormat="1" ht="12" customHeight="1" thickBot="1" x14ac:dyDescent="0.3">
      <c r="A23" s="802"/>
      <c r="B23" s="805"/>
      <c r="C23" s="805"/>
      <c r="D23" s="805"/>
      <c r="E23" s="805"/>
      <c r="F23" s="805"/>
      <c r="G23" s="805"/>
      <c r="H23" s="805"/>
      <c r="I23" s="805"/>
      <c r="J23" s="805"/>
      <c r="K23" s="805"/>
      <c r="L23" s="805"/>
      <c r="M23" s="805"/>
      <c r="N23" s="805"/>
      <c r="O23" s="805"/>
      <c r="P23" s="805"/>
      <c r="Q23" s="806"/>
      <c r="R23" s="765"/>
      <c r="S23" s="766"/>
      <c r="T23" s="766"/>
      <c r="U23" s="766"/>
      <c r="V23" s="766"/>
      <c r="W23" s="766"/>
      <c r="X23" s="766"/>
      <c r="Y23" s="766"/>
      <c r="Z23" s="766"/>
      <c r="AA23" s="766"/>
      <c r="AB23" s="766"/>
      <c r="AC23" s="766"/>
      <c r="AD23" s="767"/>
      <c r="AE23" s="772"/>
      <c r="AF23" s="750"/>
      <c r="AG23" s="751"/>
      <c r="AH23" s="751"/>
      <c r="AI23" s="751"/>
      <c r="AJ23" s="751"/>
      <c r="AK23" s="751"/>
      <c r="AL23" s="751"/>
      <c r="AM23" s="751"/>
      <c r="AN23" s="751"/>
      <c r="AO23" s="751"/>
      <c r="AP23" s="751"/>
      <c r="AQ23" s="751"/>
      <c r="AR23" s="751"/>
      <c r="AS23" s="751"/>
      <c r="AT23" s="751"/>
      <c r="AU23" s="751"/>
      <c r="AV23" s="751"/>
      <c r="AW23" s="751"/>
      <c r="AX23" s="751"/>
      <c r="AY23" s="751"/>
      <c r="AZ23" s="752"/>
      <c r="BA23" s="308"/>
      <c r="BB23" s="308"/>
      <c r="BC23" s="308"/>
      <c r="BD23" s="308"/>
      <c r="BE23" s="308"/>
      <c r="BF23" s="308"/>
      <c r="BG23" s="308"/>
      <c r="BH23" s="308"/>
      <c r="BI23" s="119"/>
      <c r="BJ23" s="119"/>
      <c r="BK23" s="119"/>
      <c r="BL23" s="119"/>
      <c r="BM23" s="119"/>
      <c r="BN23" s="119"/>
      <c r="BO23" s="119"/>
      <c r="BP23" s="119"/>
      <c r="BQ23" s="119"/>
      <c r="BR23" s="119"/>
      <c r="BS23" s="119"/>
      <c r="BT23" s="119"/>
      <c r="BU23" s="119"/>
      <c r="BV23" s="119"/>
      <c r="BW23" s="119"/>
    </row>
    <row r="24" spans="1:78" s="7" customFormat="1" ht="20.100000000000001" customHeight="1" thickBot="1" x14ac:dyDescent="0.3">
      <c r="A24" s="505" t="b">
        <v>0</v>
      </c>
      <c r="B24" s="759" t="s">
        <v>231</v>
      </c>
      <c r="C24" s="760"/>
      <c r="D24" s="760"/>
      <c r="E24" s="760"/>
      <c r="F24" s="760"/>
      <c r="G24" s="760"/>
      <c r="H24" s="760"/>
      <c r="I24" s="760"/>
      <c r="J24" s="760"/>
      <c r="K24" s="760"/>
      <c r="L24" s="760"/>
      <c r="M24" s="760"/>
      <c r="N24" s="760"/>
      <c r="O24" s="760"/>
      <c r="P24" s="760"/>
      <c r="Q24" s="761"/>
      <c r="R24" s="753"/>
      <c r="S24" s="754"/>
      <c r="T24" s="754"/>
      <c r="U24" s="754"/>
      <c r="V24" s="754"/>
      <c r="W24" s="754"/>
      <c r="X24" s="754"/>
      <c r="Y24" s="754"/>
      <c r="Z24" s="754"/>
      <c r="AA24" s="754"/>
      <c r="AB24" s="754"/>
      <c r="AC24" s="754"/>
      <c r="AD24" s="755"/>
      <c r="AE24" s="310" t="s">
        <v>239</v>
      </c>
      <c r="AF24" s="776" t="s">
        <v>746</v>
      </c>
      <c r="AG24" s="777"/>
      <c r="AH24" s="777"/>
      <c r="AI24" s="777"/>
      <c r="AJ24" s="777"/>
      <c r="AK24" s="777"/>
      <c r="AL24" s="777"/>
      <c r="AM24" s="777"/>
      <c r="AN24" s="777"/>
      <c r="AO24" s="777"/>
      <c r="AP24" s="777"/>
      <c r="AQ24" s="777"/>
      <c r="AR24" s="777"/>
      <c r="AS24" s="777"/>
      <c r="AT24" s="777"/>
      <c r="AU24" s="777"/>
      <c r="AV24" s="777"/>
      <c r="AW24" s="777"/>
      <c r="AX24" s="777"/>
      <c r="AY24" s="777"/>
      <c r="AZ24" s="778"/>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row>
    <row r="25" spans="1:78" s="7" customFormat="1" ht="20.100000000000001" customHeight="1" thickBot="1" x14ac:dyDescent="0.3">
      <c r="A25" s="505" t="b">
        <v>0</v>
      </c>
      <c r="B25" s="787" t="s">
        <v>232</v>
      </c>
      <c r="C25" s="788"/>
      <c r="D25" s="788"/>
      <c r="E25" s="788"/>
      <c r="F25" s="788"/>
      <c r="G25" s="788"/>
      <c r="H25" s="788"/>
      <c r="I25" s="788"/>
      <c r="J25" s="788"/>
      <c r="K25" s="788"/>
      <c r="L25" s="788"/>
      <c r="M25" s="788"/>
      <c r="N25" s="788"/>
      <c r="O25" s="788"/>
      <c r="P25" s="788"/>
      <c r="Q25" s="789"/>
      <c r="R25" s="756"/>
      <c r="S25" s="757"/>
      <c r="T25" s="757"/>
      <c r="U25" s="757"/>
      <c r="V25" s="757"/>
      <c r="W25" s="757"/>
      <c r="X25" s="757"/>
      <c r="Y25" s="757"/>
      <c r="Z25" s="757"/>
      <c r="AA25" s="757"/>
      <c r="AB25" s="757"/>
      <c r="AC25" s="757"/>
      <c r="AD25" s="758"/>
      <c r="AE25" s="310" t="s">
        <v>239</v>
      </c>
      <c r="AF25" s="773" t="s">
        <v>624</v>
      </c>
      <c r="AG25" s="774"/>
      <c r="AH25" s="774"/>
      <c r="AI25" s="774"/>
      <c r="AJ25" s="774"/>
      <c r="AK25" s="774"/>
      <c r="AL25" s="774"/>
      <c r="AM25" s="774"/>
      <c r="AN25" s="774"/>
      <c r="AO25" s="774"/>
      <c r="AP25" s="774"/>
      <c r="AQ25" s="774"/>
      <c r="AR25" s="774"/>
      <c r="AS25" s="774"/>
      <c r="AT25" s="774"/>
      <c r="AU25" s="774"/>
      <c r="AV25" s="774"/>
      <c r="AW25" s="774"/>
      <c r="AX25" s="774"/>
      <c r="AY25" s="774"/>
      <c r="AZ25" s="775"/>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row>
    <row r="26" spans="1:78" s="7" customFormat="1" ht="20.100000000000001" customHeight="1" x14ac:dyDescent="0.25">
      <c r="A26" s="801" t="b">
        <v>0</v>
      </c>
      <c r="B26" s="803" t="s">
        <v>234</v>
      </c>
      <c r="C26" s="803"/>
      <c r="D26" s="803"/>
      <c r="E26" s="803"/>
      <c r="F26" s="803"/>
      <c r="G26" s="803"/>
      <c r="H26" s="803"/>
      <c r="I26" s="803"/>
      <c r="J26" s="803"/>
      <c r="K26" s="803"/>
      <c r="L26" s="803"/>
      <c r="M26" s="803"/>
      <c r="N26" s="803"/>
      <c r="O26" s="803"/>
      <c r="P26" s="803"/>
      <c r="Q26" s="804"/>
      <c r="R26" s="781"/>
      <c r="S26" s="782"/>
      <c r="T26" s="782"/>
      <c r="U26" s="782"/>
      <c r="V26" s="782"/>
      <c r="W26" s="782"/>
      <c r="X26" s="782"/>
      <c r="Y26" s="782"/>
      <c r="Z26" s="782"/>
      <c r="AA26" s="782"/>
      <c r="AB26" s="782"/>
      <c r="AC26" s="782"/>
      <c r="AD26" s="783"/>
      <c r="AE26" s="771" t="s">
        <v>239</v>
      </c>
      <c r="AF26" s="747" t="s">
        <v>747</v>
      </c>
      <c r="AG26" s="748"/>
      <c r="AH26" s="748"/>
      <c r="AI26" s="748"/>
      <c r="AJ26" s="748"/>
      <c r="AK26" s="748"/>
      <c r="AL26" s="748"/>
      <c r="AM26" s="748"/>
      <c r="AN26" s="748"/>
      <c r="AO26" s="748"/>
      <c r="AP26" s="748"/>
      <c r="AQ26" s="748"/>
      <c r="AR26" s="748"/>
      <c r="AS26" s="748"/>
      <c r="AT26" s="748"/>
      <c r="AU26" s="748"/>
      <c r="AV26" s="748"/>
      <c r="AW26" s="748"/>
      <c r="AX26" s="748"/>
      <c r="AY26" s="748"/>
      <c r="AZ26" s="74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row>
    <row r="27" spans="1:78" s="7" customFormat="1" ht="28.9" customHeight="1" thickBot="1" x14ac:dyDescent="0.3">
      <c r="A27" s="802"/>
      <c r="B27" s="805"/>
      <c r="C27" s="805"/>
      <c r="D27" s="805"/>
      <c r="E27" s="805"/>
      <c r="F27" s="805"/>
      <c r="G27" s="805"/>
      <c r="H27" s="805"/>
      <c r="I27" s="805"/>
      <c r="J27" s="805"/>
      <c r="K27" s="805"/>
      <c r="L27" s="805"/>
      <c r="M27" s="805"/>
      <c r="N27" s="805"/>
      <c r="O27" s="805"/>
      <c r="P27" s="805"/>
      <c r="Q27" s="806"/>
      <c r="R27" s="765"/>
      <c r="S27" s="766"/>
      <c r="T27" s="766"/>
      <c r="U27" s="766"/>
      <c r="V27" s="766"/>
      <c r="W27" s="766"/>
      <c r="X27" s="766"/>
      <c r="Y27" s="766"/>
      <c r="Z27" s="766"/>
      <c r="AA27" s="766"/>
      <c r="AB27" s="766"/>
      <c r="AC27" s="766"/>
      <c r="AD27" s="767"/>
      <c r="AE27" s="772"/>
      <c r="AF27" s="750"/>
      <c r="AG27" s="751"/>
      <c r="AH27" s="751"/>
      <c r="AI27" s="751"/>
      <c r="AJ27" s="751"/>
      <c r="AK27" s="751"/>
      <c r="AL27" s="751"/>
      <c r="AM27" s="751"/>
      <c r="AN27" s="751"/>
      <c r="AO27" s="751"/>
      <c r="AP27" s="751"/>
      <c r="AQ27" s="751"/>
      <c r="AR27" s="751"/>
      <c r="AS27" s="751"/>
      <c r="AT27" s="751"/>
      <c r="AU27" s="751"/>
      <c r="AV27" s="751"/>
      <c r="AW27" s="751"/>
      <c r="AX27" s="751"/>
      <c r="AY27" s="751"/>
      <c r="AZ27" s="752"/>
      <c r="BA27" s="308"/>
      <c r="BB27" s="308"/>
      <c r="BC27" s="308"/>
      <c r="BD27" s="308"/>
      <c r="BE27" s="308"/>
      <c r="BF27" s="308"/>
      <c r="BG27" s="308"/>
      <c r="BH27" s="308"/>
      <c r="BI27" s="308"/>
      <c r="BJ27" s="308"/>
      <c r="BK27" s="308"/>
      <c r="BL27" s="308"/>
      <c r="BM27" s="308"/>
      <c r="BN27" s="308"/>
      <c r="BO27" s="308"/>
      <c r="BP27" s="308"/>
      <c r="BQ27" s="308"/>
      <c r="BR27" s="308"/>
      <c r="BS27" s="308"/>
      <c r="BT27" s="308"/>
      <c r="BU27" s="308"/>
      <c r="BV27" s="308"/>
      <c r="BW27" s="308"/>
    </row>
    <row r="28" spans="1:78" s="7" customFormat="1" ht="31.9" customHeight="1" x14ac:dyDescent="0.25">
      <c r="A28" s="801" t="b">
        <v>0</v>
      </c>
      <c r="B28" s="815" t="s">
        <v>604</v>
      </c>
      <c r="C28" s="815"/>
      <c r="D28" s="815"/>
      <c r="E28" s="815"/>
      <c r="F28" s="815"/>
      <c r="G28" s="815"/>
      <c r="H28" s="815"/>
      <c r="I28" s="815"/>
      <c r="J28" s="815"/>
      <c r="K28" s="815"/>
      <c r="L28" s="815"/>
      <c r="M28" s="815"/>
      <c r="N28" s="815"/>
      <c r="O28" s="815"/>
      <c r="P28" s="815"/>
      <c r="Q28" s="816"/>
      <c r="R28" s="781"/>
      <c r="S28" s="782"/>
      <c r="T28" s="782"/>
      <c r="U28" s="782"/>
      <c r="V28" s="782"/>
      <c r="W28" s="782"/>
      <c r="X28" s="782"/>
      <c r="Y28" s="782"/>
      <c r="Z28" s="782"/>
      <c r="AA28" s="782"/>
      <c r="AB28" s="782"/>
      <c r="AC28" s="782"/>
      <c r="AD28" s="783"/>
      <c r="AE28" s="771" t="s">
        <v>239</v>
      </c>
      <c r="AF28" s="825" t="s">
        <v>748</v>
      </c>
      <c r="AG28" s="826"/>
      <c r="AH28" s="826"/>
      <c r="AI28" s="826"/>
      <c r="AJ28" s="826"/>
      <c r="AK28" s="826"/>
      <c r="AL28" s="826"/>
      <c r="AM28" s="826"/>
      <c r="AN28" s="826"/>
      <c r="AO28" s="826"/>
      <c r="AP28" s="826"/>
      <c r="AQ28" s="826"/>
      <c r="AR28" s="826"/>
      <c r="AS28" s="826"/>
      <c r="AT28" s="826"/>
      <c r="AU28" s="826"/>
      <c r="AV28" s="826"/>
      <c r="AW28" s="826"/>
      <c r="AX28" s="826"/>
      <c r="AY28" s="826"/>
      <c r="AZ28" s="827"/>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row>
    <row r="29" spans="1:78" s="7" customFormat="1" ht="12" customHeight="1" thickBot="1" x14ac:dyDescent="0.3">
      <c r="A29" s="802"/>
      <c r="B29" s="817"/>
      <c r="C29" s="817"/>
      <c r="D29" s="817"/>
      <c r="E29" s="817"/>
      <c r="F29" s="817"/>
      <c r="G29" s="817"/>
      <c r="H29" s="817"/>
      <c r="I29" s="817"/>
      <c r="J29" s="817"/>
      <c r="K29" s="817"/>
      <c r="L29" s="817"/>
      <c r="M29" s="817"/>
      <c r="N29" s="817"/>
      <c r="O29" s="817"/>
      <c r="P29" s="817"/>
      <c r="Q29" s="818"/>
      <c r="R29" s="765"/>
      <c r="S29" s="766"/>
      <c r="T29" s="766"/>
      <c r="U29" s="766"/>
      <c r="V29" s="766"/>
      <c r="W29" s="766"/>
      <c r="X29" s="766"/>
      <c r="Y29" s="766"/>
      <c r="Z29" s="766"/>
      <c r="AA29" s="766"/>
      <c r="AB29" s="766"/>
      <c r="AC29" s="766"/>
      <c r="AD29" s="767"/>
      <c r="AE29" s="772"/>
      <c r="AF29" s="828"/>
      <c r="AG29" s="829"/>
      <c r="AH29" s="829"/>
      <c r="AI29" s="829"/>
      <c r="AJ29" s="829"/>
      <c r="AK29" s="829"/>
      <c r="AL29" s="829"/>
      <c r="AM29" s="829"/>
      <c r="AN29" s="829"/>
      <c r="AO29" s="829"/>
      <c r="AP29" s="829"/>
      <c r="AQ29" s="829"/>
      <c r="AR29" s="829"/>
      <c r="AS29" s="829"/>
      <c r="AT29" s="829"/>
      <c r="AU29" s="829"/>
      <c r="AV29" s="829"/>
      <c r="AW29" s="829"/>
      <c r="AX29" s="829"/>
      <c r="AY29" s="829"/>
      <c r="AZ29" s="830"/>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row>
    <row r="30" spans="1:78" s="7" customFormat="1" ht="20.100000000000001" customHeight="1" thickBot="1" x14ac:dyDescent="0.3">
      <c r="A30" s="505" t="b">
        <v>0</v>
      </c>
      <c r="B30" s="812" t="s">
        <v>243</v>
      </c>
      <c r="C30" s="813"/>
      <c r="D30" s="813"/>
      <c r="E30" s="813"/>
      <c r="F30" s="813"/>
      <c r="G30" s="813"/>
      <c r="H30" s="813"/>
      <c r="I30" s="813"/>
      <c r="J30" s="813"/>
      <c r="K30" s="813"/>
      <c r="L30" s="813"/>
      <c r="M30" s="813"/>
      <c r="N30" s="813"/>
      <c r="O30" s="813"/>
      <c r="P30" s="813"/>
      <c r="Q30" s="814"/>
      <c r="R30" s="822"/>
      <c r="S30" s="823"/>
      <c r="T30" s="823"/>
      <c r="U30" s="823"/>
      <c r="V30" s="823"/>
      <c r="W30" s="823"/>
      <c r="X30" s="823"/>
      <c r="Y30" s="823"/>
      <c r="Z30" s="823"/>
      <c r="AA30" s="823"/>
      <c r="AB30" s="823"/>
      <c r="AC30" s="823"/>
      <c r="AD30" s="824"/>
      <c r="AE30" s="310" t="s">
        <v>239</v>
      </c>
      <c r="AF30" s="833" t="s">
        <v>627</v>
      </c>
      <c r="AG30" s="834"/>
      <c r="AH30" s="834"/>
      <c r="AI30" s="834"/>
      <c r="AJ30" s="834"/>
      <c r="AK30" s="834"/>
      <c r="AL30" s="834"/>
      <c r="AM30" s="834"/>
      <c r="AN30" s="834"/>
      <c r="AO30" s="834"/>
      <c r="AP30" s="834"/>
      <c r="AQ30" s="834"/>
      <c r="AR30" s="834"/>
      <c r="AS30" s="834"/>
      <c r="AT30" s="834"/>
      <c r="AU30" s="834"/>
      <c r="AV30" s="834"/>
      <c r="AW30" s="834"/>
      <c r="AX30" s="834"/>
      <c r="AY30" s="834"/>
      <c r="AZ30" s="835"/>
    </row>
    <row r="31" spans="1:78" s="7" customFormat="1" ht="20.100000000000001" customHeight="1" thickBot="1" x14ac:dyDescent="0.3">
      <c r="A31" s="505" t="b">
        <v>0</v>
      </c>
      <c r="B31" s="807" t="s">
        <v>716</v>
      </c>
      <c r="C31" s="807"/>
      <c r="D31" s="807"/>
      <c r="E31" s="807"/>
      <c r="F31" s="807"/>
      <c r="G31" s="807"/>
      <c r="H31" s="807"/>
      <c r="I31" s="807"/>
      <c r="J31" s="807"/>
      <c r="K31" s="807"/>
      <c r="L31" s="807"/>
      <c r="M31" s="807"/>
      <c r="N31" s="807"/>
      <c r="O31" s="807"/>
      <c r="P31" s="807"/>
      <c r="Q31" s="808"/>
      <c r="R31" s="773" t="s">
        <v>723</v>
      </c>
      <c r="S31" s="774"/>
      <c r="T31" s="774"/>
      <c r="U31" s="774"/>
      <c r="V31" s="774"/>
      <c r="W31" s="774"/>
      <c r="X31" s="774"/>
      <c r="Y31" s="774"/>
      <c r="Z31" s="774"/>
      <c r="AA31" s="774"/>
      <c r="AB31" s="774"/>
      <c r="AC31" s="774"/>
      <c r="AD31" s="774"/>
      <c r="AE31" s="774"/>
      <c r="AF31" s="774"/>
      <c r="AG31" s="774"/>
      <c r="AH31" s="774"/>
      <c r="AI31" s="774"/>
      <c r="AJ31" s="774"/>
      <c r="AK31" s="774"/>
      <c r="AL31" s="774"/>
      <c r="AM31" s="774"/>
      <c r="AN31" s="774"/>
      <c r="AO31" s="774"/>
      <c r="AP31" s="774"/>
      <c r="AQ31" s="774"/>
      <c r="AR31" s="774"/>
      <c r="AS31" s="774"/>
      <c r="AT31" s="774"/>
      <c r="AU31" s="774"/>
      <c r="AV31" s="774"/>
      <c r="AW31" s="774"/>
      <c r="AX31" s="774"/>
      <c r="AY31" s="774"/>
      <c r="AZ31" s="775"/>
    </row>
    <row r="32" spans="1:78" s="7" customFormat="1" ht="20.100000000000001" customHeight="1" thickBot="1" x14ac:dyDescent="0.3">
      <c r="A32" s="505" t="b">
        <v>0</v>
      </c>
      <c r="B32" s="831" t="s">
        <v>732</v>
      </c>
      <c r="C32" s="831"/>
      <c r="D32" s="831"/>
      <c r="E32" s="831"/>
      <c r="F32" s="831"/>
      <c r="G32" s="831"/>
      <c r="H32" s="831"/>
      <c r="I32" s="831"/>
      <c r="J32" s="831"/>
      <c r="K32" s="831"/>
      <c r="L32" s="831"/>
      <c r="M32" s="831"/>
      <c r="N32" s="831"/>
      <c r="O32" s="831"/>
      <c r="P32" s="831"/>
      <c r="Q32" s="832"/>
      <c r="R32" s="773" t="s">
        <v>723</v>
      </c>
      <c r="S32" s="774"/>
      <c r="T32" s="774"/>
      <c r="U32" s="774"/>
      <c r="V32" s="774"/>
      <c r="W32" s="774"/>
      <c r="X32" s="774"/>
      <c r="Y32" s="774"/>
      <c r="Z32" s="774"/>
      <c r="AA32" s="774"/>
      <c r="AB32" s="774"/>
      <c r="AC32" s="774"/>
      <c r="AD32" s="774"/>
      <c r="AE32" s="774"/>
      <c r="AF32" s="774"/>
      <c r="AG32" s="774"/>
      <c r="AH32" s="774"/>
      <c r="AI32" s="774"/>
      <c r="AJ32" s="774"/>
      <c r="AK32" s="774"/>
      <c r="AL32" s="774"/>
      <c r="AM32" s="774"/>
      <c r="AN32" s="774"/>
      <c r="AO32" s="774"/>
      <c r="AP32" s="774"/>
      <c r="AQ32" s="774"/>
      <c r="AR32" s="774"/>
      <c r="AS32" s="774"/>
      <c r="AT32" s="774"/>
      <c r="AU32" s="774"/>
      <c r="AV32" s="774"/>
      <c r="AW32" s="774"/>
      <c r="AX32" s="774"/>
      <c r="AY32" s="774"/>
      <c r="AZ32" s="775"/>
    </row>
    <row r="33" spans="1:52" s="7" customFormat="1" ht="20.100000000000001" customHeight="1" thickBot="1" x14ac:dyDescent="0.3">
      <c r="A33" s="505" t="b">
        <v>0</v>
      </c>
      <c r="B33" s="819" t="s">
        <v>784</v>
      </c>
      <c r="C33" s="819"/>
      <c r="D33" s="819"/>
      <c r="E33" s="819"/>
      <c r="F33" s="819"/>
      <c r="G33" s="819"/>
      <c r="H33" s="819"/>
      <c r="I33" s="819"/>
      <c r="J33" s="819"/>
      <c r="K33" s="819"/>
      <c r="L33" s="819"/>
      <c r="M33" s="819"/>
      <c r="N33" s="819"/>
      <c r="O33" s="819"/>
      <c r="P33" s="819"/>
      <c r="Q33" s="819"/>
      <c r="R33" s="773" t="s">
        <v>723</v>
      </c>
      <c r="S33" s="774"/>
      <c r="T33" s="774"/>
      <c r="U33" s="774"/>
      <c r="V33" s="774"/>
      <c r="W33" s="774"/>
      <c r="X33" s="774"/>
      <c r="Y33" s="774"/>
      <c r="Z33" s="774"/>
      <c r="AA33" s="774"/>
      <c r="AB33" s="774"/>
      <c r="AC33" s="774"/>
      <c r="AD33" s="774"/>
      <c r="AE33" s="774"/>
      <c r="AF33" s="774"/>
      <c r="AG33" s="774"/>
      <c r="AH33" s="774"/>
      <c r="AI33" s="774"/>
      <c r="AJ33" s="774"/>
      <c r="AK33" s="774"/>
      <c r="AL33" s="774"/>
      <c r="AM33" s="774"/>
      <c r="AN33" s="774"/>
      <c r="AO33" s="774"/>
      <c r="AP33" s="774"/>
      <c r="AQ33" s="774"/>
      <c r="AR33" s="774"/>
      <c r="AS33" s="774"/>
      <c r="AT33" s="774"/>
      <c r="AU33" s="774"/>
      <c r="AV33" s="774"/>
      <c r="AW33" s="774"/>
      <c r="AX33" s="774"/>
      <c r="AY33" s="774"/>
      <c r="AZ33" s="775"/>
    </row>
    <row r="34" spans="1:52" s="7" customFormat="1" ht="20.100000000000001" customHeight="1" thickBot="1" x14ac:dyDescent="0.3">
      <c r="A34" s="505" t="b">
        <v>0</v>
      </c>
      <c r="B34" s="807" t="s">
        <v>733</v>
      </c>
      <c r="C34" s="820"/>
      <c r="D34" s="820"/>
      <c r="E34" s="820"/>
      <c r="F34" s="820"/>
      <c r="G34" s="820"/>
      <c r="H34" s="820"/>
      <c r="I34" s="820"/>
      <c r="J34" s="820"/>
      <c r="K34" s="820"/>
      <c r="L34" s="820"/>
      <c r="M34" s="820"/>
      <c r="N34" s="820"/>
      <c r="O34" s="820"/>
      <c r="P34" s="820"/>
      <c r="Q34" s="821"/>
      <c r="R34" s="773" t="s">
        <v>723</v>
      </c>
      <c r="S34" s="774"/>
      <c r="T34" s="774"/>
      <c r="U34" s="774"/>
      <c r="V34" s="774"/>
      <c r="W34" s="774"/>
      <c r="X34" s="774"/>
      <c r="Y34" s="774"/>
      <c r="Z34" s="774"/>
      <c r="AA34" s="774"/>
      <c r="AB34" s="774"/>
      <c r="AC34" s="774"/>
      <c r="AD34" s="774"/>
      <c r="AE34" s="774"/>
      <c r="AF34" s="774"/>
      <c r="AG34" s="774"/>
      <c r="AH34" s="774"/>
      <c r="AI34" s="774"/>
      <c r="AJ34" s="774"/>
      <c r="AK34" s="774"/>
      <c r="AL34" s="774"/>
      <c r="AM34" s="774"/>
      <c r="AN34" s="774"/>
      <c r="AO34" s="774"/>
      <c r="AP34" s="774"/>
      <c r="AQ34" s="774"/>
      <c r="AR34" s="774"/>
      <c r="AS34" s="774"/>
      <c r="AT34" s="774"/>
      <c r="AU34" s="774"/>
      <c r="AV34" s="774"/>
      <c r="AW34" s="774"/>
      <c r="AX34" s="774"/>
      <c r="AY34" s="774"/>
      <c r="AZ34" s="775"/>
    </row>
    <row r="35" spans="1:52" s="7" customFormat="1" ht="20.100000000000001" customHeight="1" thickBot="1" x14ac:dyDescent="0.3">
      <c r="A35" s="505" t="b">
        <v>0</v>
      </c>
      <c r="B35" s="807" t="s">
        <v>817</v>
      </c>
      <c r="C35" s="807"/>
      <c r="D35" s="807"/>
      <c r="E35" s="807"/>
      <c r="F35" s="807"/>
      <c r="G35" s="807"/>
      <c r="H35" s="807"/>
      <c r="I35" s="807"/>
      <c r="J35" s="807"/>
      <c r="K35" s="807"/>
      <c r="L35" s="807"/>
      <c r="M35" s="807"/>
      <c r="N35" s="807"/>
      <c r="O35" s="807"/>
      <c r="P35" s="807"/>
      <c r="Q35" s="808"/>
      <c r="R35" s="773" t="s">
        <v>723</v>
      </c>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74"/>
      <c r="AR35" s="774"/>
      <c r="AS35" s="774"/>
      <c r="AT35" s="774"/>
      <c r="AU35" s="774"/>
      <c r="AV35" s="774"/>
      <c r="AW35" s="774"/>
      <c r="AX35" s="774"/>
      <c r="AY35" s="774"/>
      <c r="AZ35" s="775"/>
    </row>
    <row r="38" spans="1:52" x14ac:dyDescent="0.25">
      <c r="V38" s="54"/>
    </row>
    <row r="42" spans="1:52" x14ac:dyDescent="0.25">
      <c r="J42" s="54"/>
    </row>
    <row r="43" spans="1:52" x14ac:dyDescent="0.25">
      <c r="AB43" s="497"/>
    </row>
  </sheetData>
  <sheetProtection algorithmName="SHA-512" hashValue="ytVsxXSvpz+uBEr62DjsslpKhoBzQSnJYLgzvW/sEBxb4KXjmUNFf1wFOiV75q5cJ6bhrTi55MBUhcVO7jItcw==" saltValue="N+6Sbjkg5jiUecwOYr2nDQ==" spinCount="100000" sheet="1" objects="1" scenarios="1"/>
  <mergeCells count="85">
    <mergeCell ref="B35:Q35"/>
    <mergeCell ref="R35:AZ35"/>
    <mergeCell ref="R33:AZ33"/>
    <mergeCell ref="A26:A27"/>
    <mergeCell ref="A28:A29"/>
    <mergeCell ref="B33:Q33"/>
    <mergeCell ref="R31:AZ31"/>
    <mergeCell ref="B34:Q34"/>
    <mergeCell ref="R32:AZ32"/>
    <mergeCell ref="R34:AZ34"/>
    <mergeCell ref="R30:AD30"/>
    <mergeCell ref="R26:AD27"/>
    <mergeCell ref="AF28:AZ29"/>
    <mergeCell ref="B32:Q32"/>
    <mergeCell ref="AF30:AZ30"/>
    <mergeCell ref="AE26:AE27"/>
    <mergeCell ref="A18:A19"/>
    <mergeCell ref="A22:A23"/>
    <mergeCell ref="B31:Q31"/>
    <mergeCell ref="B18:Q19"/>
    <mergeCell ref="B22:Q23"/>
    <mergeCell ref="B26:Q27"/>
    <mergeCell ref="B25:Q25"/>
    <mergeCell ref="B21:Q21"/>
    <mergeCell ref="B30:Q30"/>
    <mergeCell ref="B28:Q29"/>
    <mergeCell ref="A7:A8"/>
    <mergeCell ref="A16:A17"/>
    <mergeCell ref="B13:Q13"/>
    <mergeCell ref="B14:Q14"/>
    <mergeCell ref="R14:AD14"/>
    <mergeCell ref="R15:AD15"/>
    <mergeCell ref="R11:AD11"/>
    <mergeCell ref="B15:Q15"/>
    <mergeCell ref="B9:Q9"/>
    <mergeCell ref="B10:Q10"/>
    <mergeCell ref="B7:Q8"/>
    <mergeCell ref="B16:Q17"/>
    <mergeCell ref="B11:Q11"/>
    <mergeCell ref="B12:Q12"/>
    <mergeCell ref="R28:AD29"/>
    <mergeCell ref="AE28:AE29"/>
    <mergeCell ref="R5:AD5"/>
    <mergeCell ref="R4:AD4"/>
    <mergeCell ref="R6:AD6"/>
    <mergeCell ref="R9:AD9"/>
    <mergeCell ref="R10:AD10"/>
    <mergeCell ref="R7:AD8"/>
    <mergeCell ref="R16:AD17"/>
    <mergeCell ref="BB4:BP4"/>
    <mergeCell ref="AF11:AZ11"/>
    <mergeCell ref="AF16:AZ17"/>
    <mergeCell ref="AF18:AZ19"/>
    <mergeCell ref="AF12:AZ12"/>
    <mergeCell ref="AF13:AZ13"/>
    <mergeCell ref="AF14:AZ14"/>
    <mergeCell ref="AF15:AZ15"/>
    <mergeCell ref="AF7:AZ8"/>
    <mergeCell ref="AF5:AZ5"/>
    <mergeCell ref="B4:Q4"/>
    <mergeCell ref="AF6:AZ6"/>
    <mergeCell ref="R21:AD21"/>
    <mergeCell ref="R22:AD23"/>
    <mergeCell ref="AF9:AZ9"/>
    <mergeCell ref="AF10:AZ10"/>
    <mergeCell ref="AE22:AE23"/>
    <mergeCell ref="AE7:AE8"/>
    <mergeCell ref="AE16:AE17"/>
    <mergeCell ref="R12:AD12"/>
    <mergeCell ref="R13:AD13"/>
    <mergeCell ref="B6:Q6"/>
    <mergeCell ref="B5:Q5"/>
    <mergeCell ref="AF26:AZ27"/>
    <mergeCell ref="R24:AD24"/>
    <mergeCell ref="R25:AD25"/>
    <mergeCell ref="B24:Q24"/>
    <mergeCell ref="R18:AD19"/>
    <mergeCell ref="B20:Q20"/>
    <mergeCell ref="AE18:AE19"/>
    <mergeCell ref="R20:AD20"/>
    <mergeCell ref="AF20:AZ20"/>
    <mergeCell ref="AF21:AZ21"/>
    <mergeCell ref="AF24:AZ24"/>
    <mergeCell ref="AF25:AZ25"/>
    <mergeCell ref="AF22:AZ23"/>
  </mergeCells>
  <conditionalFormatting sqref="B5:Q35">
    <cfRule type="expression" dxfId="100" priority="1">
      <formula>$A5</formula>
    </cfRule>
  </conditionalFormatting>
  <conditionalFormatting sqref="AE5:AE7 AE9:AE16 AE18 AE20:AE22 AE24:AE26 AE28 AE30">
    <cfRule type="containsText" dxfId="99" priority="3" operator="containsText" text="N/A">
      <formula>NOT(ISERROR(SEARCH("N/A",AE5)))</formula>
    </cfRule>
    <cfRule type="containsText" dxfId="98" priority="4" operator="containsText" text="In progress">
      <formula>NOT(ISERROR(SEARCH("In progress",AE5)))</formula>
    </cfRule>
    <cfRule type="containsText" dxfId="97" priority="5" operator="containsText" text="Completed">
      <formula>NOT(ISERROR(SEARCH("Completed",AE5)))</formula>
    </cfRule>
  </conditionalFormatting>
  <conditionalFormatting sqref="AL4">
    <cfRule type="containsText" priority="6" operator="containsText" text="Completed">
      <formula>NOT(ISERROR(SEARCH("Completed",AL4)))</formula>
    </cfRule>
  </conditionalFormatting>
  <dataValidations count="1">
    <dataValidation type="list" allowBlank="1" showInputMessage="1" showErrorMessage="1" sqref="BV10 AE30 AE28 AE24:AE26 AE20:AE22 AE18 AE5:AE7 AE9:AE16" xr:uid="{65A806D0-2D18-42C3-B025-DBD6C1A18008}">
      <formula1>$BV$10:$BV$14</formula1>
    </dataValidation>
  </dataValidations>
  <hyperlinks>
    <hyperlink ref="B5:Q5" location="'Department Information'!E3" display="Department Information" xr:uid="{00000000-0004-0000-0300-000000000000}"/>
    <hyperlink ref="B6:Q6" location="'County Contact'!A1" display="County Contacts" xr:uid="{00000000-0004-0000-0300-000001000000}"/>
    <hyperlink ref="B9:Q9" location="'Communications Info'!A1" display="Communication Info" xr:uid="{00000000-0004-0000-0300-000003000000}"/>
    <hyperlink ref="B11:Q11" location="'Governmental Information'!A1" display="Governmental Information" xr:uid="{00000000-0004-0000-0300-000004000000}"/>
    <hyperlink ref="B12:Q12" location="'Demographics and Alarms'!A1" display="Demographics  and Alarms" xr:uid="{00000000-0004-0000-0300-000005000000}"/>
    <hyperlink ref="B10:Q10" location="'Fire Station Info 1-5'!A1" display="Fire Station Info" xr:uid="{00000000-0004-0000-0300-000006000000}"/>
    <hyperlink ref="B15:Q15" location="'Structure Fire Respones'!A1" display="Structure Fire Response" xr:uid="{00000000-0004-0000-0300-000009000000}"/>
    <hyperlink ref="B20:Q20" location="'Outside Aid IP'!A1" display="Outside Aid of IP's" xr:uid="{00000000-0004-0000-0300-00000B000000}"/>
    <hyperlink ref="B21:Q21" location="'Water System 1'!A1" display="Water System" xr:uid="{00000000-0004-0000-0300-00000C000000}"/>
    <hyperlink ref="B24:Q24" location="'Apparatus Sheet '!A1" display="Apparatus Sheets" xr:uid="{00000000-0004-0000-0300-00000D000000}"/>
    <hyperlink ref="B25:Q25" location="'Instructions (2)'!A1" display="Training Sheets" xr:uid="{00000000-0004-0000-0300-00000E000000}"/>
    <hyperlink ref="B30:Q30" location="'Static Water Point'!A1" display="Static Water Points **" xr:uid="{00000000-0004-0000-0300-000011000000}"/>
    <hyperlink ref="B18" location="'Auto Aid Worksheet'!A1" display="Automatic Aid Departments" xr:uid="{7BF60C28-B87E-40AC-BCD9-882CF0E580DD}"/>
    <hyperlink ref="B13:Q13" location="'Apparatus Response Zone '!A1" display="Apparatus Response Zones" xr:uid="{00000000-0004-0000-0300-000007000000}"/>
    <hyperlink ref="B14:Q14" location="'Personnel and On Duty Staffing'!A1" display="Personnel and On Duty Staffing" xr:uid="{00000000-0004-0000-0300-000008000000}"/>
    <hyperlink ref="B7:Q8" location="'City or Town Contact'!A1" display="City or Town Contacts" xr:uid="{83ADE8B0-B7F4-44D8-9615-ED5F16E6586A}"/>
    <hyperlink ref="B16:Q17" location="'Automatic Response'!A1" display="Automatic Aid Response" xr:uid="{BF0B9FD3-246B-46B7-8B32-784D22CA7726}"/>
    <hyperlink ref="B22:Q23" location="'Alternate Water Supply'!A1" display="Alternate Water Supply" xr:uid="{DBDA2438-715A-4055-ABC2-2B33A9EF2400}"/>
    <hyperlink ref="B26:Q27" location="'Community Risk Worksheets'!A1" display="Community Risk Reduction" xr:uid="{76FD3C4C-5721-420D-9917-AFAD0CDBAA22}"/>
    <hyperlink ref="B28:Q29" location="'Instructions (3)'!A1" display="Deployment Performance *" xr:uid="{DCAA5299-63A3-4C0E-891D-73A616CD1404}"/>
    <hyperlink ref="B31:Q31" location="'Personnel Deduction Cal'!A1" display="Personnel Calculator" xr:uid="{A7E8FE26-7661-4A2B-8705-E7D16B7A202D}"/>
    <hyperlink ref="B32:Q32" r:id="rId1" display="Save File To the &quot;G&quot; Drive" xr:uid="{8B491D92-867D-49F6-8EEE-5FE4DF8DEAC8}"/>
    <hyperlink ref="B34:Q34" r:id="rId2" display="Personnel Calculator" xr:uid="{D28D2118-5E1A-451C-9338-DD296D7D7063}"/>
    <hyperlink ref="B33:Q33" r:id="rId3" display="Submit EDA" xr:uid="{009E514F-1CCC-42C1-A422-02AF2AF90CEC}"/>
    <hyperlink ref="B35:Q35" location="'Inspector Notes'!A1" display="Inspectors Notes" xr:uid="{737C553D-B051-47D2-8FB2-46B6C0C1BC60}"/>
  </hyperlinks>
  <pageMargins left="0.25" right="0.25" top="0.75" bottom="0.75" header="0.3" footer="0.3"/>
  <pageSetup scale="86" fitToHeight="0" orientation="landscape" r:id="rId4"/>
  <headerFooter>
    <oddHeader>&amp;C&amp;G</oddHeader>
  </headerFooter>
  <drawing r:id="rId5"/>
  <legacyDrawing r:id="rId6"/>
  <legacyDrawingHF r:id="rId7"/>
  <mc:AlternateContent xmlns:mc="http://schemas.openxmlformats.org/markup-compatibility/2006">
    <mc:Choice Requires="x14">
      <controls>
        <mc:AlternateContent xmlns:mc="http://schemas.openxmlformats.org/markup-compatibility/2006">
          <mc:Choice Requires="x14">
            <control shapeId="6145" r:id="rId8" name="Check Box 1">
              <controlPr locked="0" defaultSize="0" autoFill="0" autoLine="0" autoPict="0">
                <anchor moveWithCells="1">
                  <from>
                    <xdr:col>0</xdr:col>
                    <xdr:colOff>238125</xdr:colOff>
                    <xdr:row>4</xdr:row>
                    <xdr:rowOff>28575</xdr:rowOff>
                  </from>
                  <to>
                    <xdr:col>2</xdr:col>
                    <xdr:colOff>123825</xdr:colOff>
                    <xdr:row>4</xdr:row>
                    <xdr:rowOff>238125</xdr:rowOff>
                  </to>
                </anchor>
              </controlPr>
            </control>
          </mc:Choice>
        </mc:AlternateContent>
        <mc:AlternateContent xmlns:mc="http://schemas.openxmlformats.org/markup-compatibility/2006">
          <mc:Choice Requires="x14">
            <control shapeId="6146" r:id="rId9" name="Check Box 2">
              <controlPr defaultSize="0" autoFill="0" autoLine="0" autoPict="0">
                <anchor moveWithCells="1">
                  <from>
                    <xdr:col>0</xdr:col>
                    <xdr:colOff>238125</xdr:colOff>
                    <xdr:row>5</xdr:row>
                    <xdr:rowOff>28575</xdr:rowOff>
                  </from>
                  <to>
                    <xdr:col>2</xdr:col>
                    <xdr:colOff>123825</xdr:colOff>
                    <xdr:row>5</xdr:row>
                    <xdr:rowOff>238125</xdr:rowOff>
                  </to>
                </anchor>
              </controlPr>
            </control>
          </mc:Choice>
        </mc:AlternateContent>
        <mc:AlternateContent xmlns:mc="http://schemas.openxmlformats.org/markup-compatibility/2006">
          <mc:Choice Requires="x14">
            <control shapeId="6147" r:id="rId10" name="Check Box 3">
              <controlPr defaultSize="0" autoFill="0" autoLine="0" autoPict="0">
                <anchor moveWithCells="1">
                  <from>
                    <xdr:col>0</xdr:col>
                    <xdr:colOff>238125</xdr:colOff>
                    <xdr:row>6</xdr:row>
                    <xdr:rowOff>104775</xdr:rowOff>
                  </from>
                  <to>
                    <xdr:col>2</xdr:col>
                    <xdr:colOff>123825</xdr:colOff>
                    <xdr:row>7</xdr:row>
                    <xdr:rowOff>57150</xdr:rowOff>
                  </to>
                </anchor>
              </controlPr>
            </control>
          </mc:Choice>
        </mc:AlternateContent>
        <mc:AlternateContent xmlns:mc="http://schemas.openxmlformats.org/markup-compatibility/2006">
          <mc:Choice Requires="x14">
            <control shapeId="6148" r:id="rId11" name="Check Box 4">
              <controlPr defaultSize="0" autoFill="0" autoLine="0" autoPict="0">
                <anchor moveWithCells="1">
                  <from>
                    <xdr:col>0</xdr:col>
                    <xdr:colOff>238125</xdr:colOff>
                    <xdr:row>8</xdr:row>
                    <xdr:rowOff>28575</xdr:rowOff>
                  </from>
                  <to>
                    <xdr:col>2</xdr:col>
                    <xdr:colOff>123825</xdr:colOff>
                    <xdr:row>8</xdr:row>
                    <xdr:rowOff>238125</xdr:rowOff>
                  </to>
                </anchor>
              </controlPr>
            </control>
          </mc:Choice>
        </mc:AlternateContent>
        <mc:AlternateContent xmlns:mc="http://schemas.openxmlformats.org/markup-compatibility/2006">
          <mc:Choice Requires="x14">
            <control shapeId="6149" r:id="rId12" name="Check Box 5">
              <controlPr defaultSize="0" autoFill="0" autoLine="0" autoPict="0">
                <anchor moveWithCells="1">
                  <from>
                    <xdr:col>0</xdr:col>
                    <xdr:colOff>238125</xdr:colOff>
                    <xdr:row>9</xdr:row>
                    <xdr:rowOff>28575</xdr:rowOff>
                  </from>
                  <to>
                    <xdr:col>2</xdr:col>
                    <xdr:colOff>123825</xdr:colOff>
                    <xdr:row>9</xdr:row>
                    <xdr:rowOff>238125</xdr:rowOff>
                  </to>
                </anchor>
              </controlPr>
            </control>
          </mc:Choice>
        </mc:AlternateContent>
        <mc:AlternateContent xmlns:mc="http://schemas.openxmlformats.org/markup-compatibility/2006">
          <mc:Choice Requires="x14">
            <control shapeId="6150" r:id="rId13" name="Check Box 6">
              <controlPr defaultSize="0" autoFill="0" autoLine="0" autoPict="0">
                <anchor moveWithCells="1">
                  <from>
                    <xdr:col>0</xdr:col>
                    <xdr:colOff>238125</xdr:colOff>
                    <xdr:row>10</xdr:row>
                    <xdr:rowOff>28575</xdr:rowOff>
                  </from>
                  <to>
                    <xdr:col>2</xdr:col>
                    <xdr:colOff>123825</xdr:colOff>
                    <xdr:row>10</xdr:row>
                    <xdr:rowOff>238125</xdr:rowOff>
                  </to>
                </anchor>
              </controlPr>
            </control>
          </mc:Choice>
        </mc:AlternateContent>
        <mc:AlternateContent xmlns:mc="http://schemas.openxmlformats.org/markup-compatibility/2006">
          <mc:Choice Requires="x14">
            <control shapeId="6151" r:id="rId14" name="Check Box 7">
              <controlPr defaultSize="0" autoFill="0" autoLine="0" autoPict="0">
                <anchor moveWithCells="1">
                  <from>
                    <xdr:col>0</xdr:col>
                    <xdr:colOff>238125</xdr:colOff>
                    <xdr:row>11</xdr:row>
                    <xdr:rowOff>28575</xdr:rowOff>
                  </from>
                  <to>
                    <xdr:col>2</xdr:col>
                    <xdr:colOff>123825</xdr:colOff>
                    <xdr:row>11</xdr:row>
                    <xdr:rowOff>238125</xdr:rowOff>
                  </to>
                </anchor>
              </controlPr>
            </control>
          </mc:Choice>
        </mc:AlternateContent>
        <mc:AlternateContent xmlns:mc="http://schemas.openxmlformats.org/markup-compatibility/2006">
          <mc:Choice Requires="x14">
            <control shapeId="6152" r:id="rId15" name="Check Box 8">
              <controlPr defaultSize="0" autoFill="0" autoLine="0" autoPict="0">
                <anchor moveWithCells="1">
                  <from>
                    <xdr:col>0</xdr:col>
                    <xdr:colOff>238125</xdr:colOff>
                    <xdr:row>12</xdr:row>
                    <xdr:rowOff>28575</xdr:rowOff>
                  </from>
                  <to>
                    <xdr:col>2</xdr:col>
                    <xdr:colOff>123825</xdr:colOff>
                    <xdr:row>12</xdr:row>
                    <xdr:rowOff>238125</xdr:rowOff>
                  </to>
                </anchor>
              </controlPr>
            </control>
          </mc:Choice>
        </mc:AlternateContent>
        <mc:AlternateContent xmlns:mc="http://schemas.openxmlformats.org/markup-compatibility/2006">
          <mc:Choice Requires="x14">
            <control shapeId="6153" r:id="rId16" name="Check Box 9">
              <controlPr defaultSize="0" autoFill="0" autoLine="0" autoPict="0">
                <anchor moveWithCells="1">
                  <from>
                    <xdr:col>0</xdr:col>
                    <xdr:colOff>238125</xdr:colOff>
                    <xdr:row>13</xdr:row>
                    <xdr:rowOff>28575</xdr:rowOff>
                  </from>
                  <to>
                    <xdr:col>2</xdr:col>
                    <xdr:colOff>123825</xdr:colOff>
                    <xdr:row>13</xdr:row>
                    <xdr:rowOff>238125</xdr:rowOff>
                  </to>
                </anchor>
              </controlPr>
            </control>
          </mc:Choice>
        </mc:AlternateContent>
        <mc:AlternateContent xmlns:mc="http://schemas.openxmlformats.org/markup-compatibility/2006">
          <mc:Choice Requires="x14">
            <control shapeId="6154" r:id="rId17" name="Check Box 10">
              <controlPr defaultSize="0" autoFill="0" autoLine="0" autoPict="0">
                <anchor moveWithCells="1">
                  <from>
                    <xdr:col>0</xdr:col>
                    <xdr:colOff>238125</xdr:colOff>
                    <xdr:row>14</xdr:row>
                    <xdr:rowOff>28575</xdr:rowOff>
                  </from>
                  <to>
                    <xdr:col>2</xdr:col>
                    <xdr:colOff>123825</xdr:colOff>
                    <xdr:row>14</xdr:row>
                    <xdr:rowOff>238125</xdr:rowOff>
                  </to>
                </anchor>
              </controlPr>
            </control>
          </mc:Choice>
        </mc:AlternateContent>
        <mc:AlternateContent xmlns:mc="http://schemas.openxmlformats.org/markup-compatibility/2006">
          <mc:Choice Requires="x14">
            <control shapeId="6155" r:id="rId18" name="Check Box 11">
              <controlPr defaultSize="0" autoFill="0" autoLine="0" autoPict="0">
                <anchor moveWithCells="1">
                  <from>
                    <xdr:col>0</xdr:col>
                    <xdr:colOff>238125</xdr:colOff>
                    <xdr:row>15</xdr:row>
                    <xdr:rowOff>133350</xdr:rowOff>
                  </from>
                  <to>
                    <xdr:col>2</xdr:col>
                    <xdr:colOff>123825</xdr:colOff>
                    <xdr:row>16</xdr:row>
                    <xdr:rowOff>85725</xdr:rowOff>
                  </to>
                </anchor>
              </controlPr>
            </control>
          </mc:Choice>
        </mc:AlternateContent>
        <mc:AlternateContent xmlns:mc="http://schemas.openxmlformats.org/markup-compatibility/2006">
          <mc:Choice Requires="x14">
            <control shapeId="6156" r:id="rId19" name="Check Box 12">
              <controlPr defaultSize="0" autoFill="0" autoLine="0" autoPict="0">
                <anchor moveWithCells="1">
                  <from>
                    <xdr:col>0</xdr:col>
                    <xdr:colOff>238125</xdr:colOff>
                    <xdr:row>17</xdr:row>
                    <xdr:rowOff>85725</xdr:rowOff>
                  </from>
                  <to>
                    <xdr:col>2</xdr:col>
                    <xdr:colOff>123825</xdr:colOff>
                    <xdr:row>18</xdr:row>
                    <xdr:rowOff>47625</xdr:rowOff>
                  </to>
                </anchor>
              </controlPr>
            </control>
          </mc:Choice>
        </mc:AlternateContent>
        <mc:AlternateContent xmlns:mc="http://schemas.openxmlformats.org/markup-compatibility/2006">
          <mc:Choice Requires="x14">
            <control shapeId="6158" r:id="rId20" name="Check Box 14">
              <controlPr defaultSize="0" autoFill="0" autoLine="0" autoPict="0">
                <anchor moveWithCells="1">
                  <from>
                    <xdr:col>0</xdr:col>
                    <xdr:colOff>238125</xdr:colOff>
                    <xdr:row>19</xdr:row>
                    <xdr:rowOff>28575</xdr:rowOff>
                  </from>
                  <to>
                    <xdr:col>2</xdr:col>
                    <xdr:colOff>123825</xdr:colOff>
                    <xdr:row>19</xdr:row>
                    <xdr:rowOff>238125</xdr:rowOff>
                  </to>
                </anchor>
              </controlPr>
            </control>
          </mc:Choice>
        </mc:AlternateContent>
        <mc:AlternateContent xmlns:mc="http://schemas.openxmlformats.org/markup-compatibility/2006">
          <mc:Choice Requires="x14">
            <control shapeId="6159" r:id="rId21" name="Check Box 15">
              <controlPr defaultSize="0" autoFill="0" autoLine="0" autoPict="0">
                <anchor moveWithCells="1">
                  <from>
                    <xdr:col>0</xdr:col>
                    <xdr:colOff>238125</xdr:colOff>
                    <xdr:row>20</xdr:row>
                    <xdr:rowOff>28575</xdr:rowOff>
                  </from>
                  <to>
                    <xdr:col>2</xdr:col>
                    <xdr:colOff>123825</xdr:colOff>
                    <xdr:row>20</xdr:row>
                    <xdr:rowOff>238125</xdr:rowOff>
                  </to>
                </anchor>
              </controlPr>
            </control>
          </mc:Choice>
        </mc:AlternateContent>
        <mc:AlternateContent xmlns:mc="http://schemas.openxmlformats.org/markup-compatibility/2006">
          <mc:Choice Requires="x14">
            <control shapeId="6160" r:id="rId22" name="Check Box 16">
              <controlPr defaultSize="0" autoFill="0" autoLine="0" autoPict="0">
                <anchor moveWithCells="1">
                  <from>
                    <xdr:col>0</xdr:col>
                    <xdr:colOff>238125</xdr:colOff>
                    <xdr:row>21</xdr:row>
                    <xdr:rowOff>104775</xdr:rowOff>
                  </from>
                  <to>
                    <xdr:col>2</xdr:col>
                    <xdr:colOff>123825</xdr:colOff>
                    <xdr:row>22</xdr:row>
                    <xdr:rowOff>66675</xdr:rowOff>
                  </to>
                </anchor>
              </controlPr>
            </control>
          </mc:Choice>
        </mc:AlternateContent>
        <mc:AlternateContent xmlns:mc="http://schemas.openxmlformats.org/markup-compatibility/2006">
          <mc:Choice Requires="x14">
            <control shapeId="6161" r:id="rId23" name="Check Box 17">
              <controlPr defaultSize="0" autoFill="0" autoLine="0" autoPict="0">
                <anchor moveWithCells="1">
                  <from>
                    <xdr:col>0</xdr:col>
                    <xdr:colOff>238125</xdr:colOff>
                    <xdr:row>23</xdr:row>
                    <xdr:rowOff>28575</xdr:rowOff>
                  </from>
                  <to>
                    <xdr:col>2</xdr:col>
                    <xdr:colOff>123825</xdr:colOff>
                    <xdr:row>23</xdr:row>
                    <xdr:rowOff>238125</xdr:rowOff>
                  </to>
                </anchor>
              </controlPr>
            </control>
          </mc:Choice>
        </mc:AlternateContent>
        <mc:AlternateContent xmlns:mc="http://schemas.openxmlformats.org/markup-compatibility/2006">
          <mc:Choice Requires="x14">
            <control shapeId="6162" r:id="rId24" name="Check Box 18">
              <controlPr defaultSize="0" autoFill="0" autoLine="0" autoPict="0">
                <anchor moveWithCells="1">
                  <from>
                    <xdr:col>0</xdr:col>
                    <xdr:colOff>238125</xdr:colOff>
                    <xdr:row>24</xdr:row>
                    <xdr:rowOff>28575</xdr:rowOff>
                  </from>
                  <to>
                    <xdr:col>2</xdr:col>
                    <xdr:colOff>123825</xdr:colOff>
                    <xdr:row>24</xdr:row>
                    <xdr:rowOff>238125</xdr:rowOff>
                  </to>
                </anchor>
              </controlPr>
            </control>
          </mc:Choice>
        </mc:AlternateContent>
        <mc:AlternateContent xmlns:mc="http://schemas.openxmlformats.org/markup-compatibility/2006">
          <mc:Choice Requires="x14">
            <control shapeId="6163" r:id="rId25" name="Check Box 19">
              <controlPr defaultSize="0" autoFill="0" autoLine="0" autoPict="0">
                <anchor moveWithCells="1">
                  <from>
                    <xdr:col>0</xdr:col>
                    <xdr:colOff>238125</xdr:colOff>
                    <xdr:row>25</xdr:row>
                    <xdr:rowOff>200025</xdr:rowOff>
                  </from>
                  <to>
                    <xdr:col>2</xdr:col>
                    <xdr:colOff>123825</xdr:colOff>
                    <xdr:row>26</xdr:row>
                    <xdr:rowOff>161925</xdr:rowOff>
                  </to>
                </anchor>
              </controlPr>
            </control>
          </mc:Choice>
        </mc:AlternateContent>
        <mc:AlternateContent xmlns:mc="http://schemas.openxmlformats.org/markup-compatibility/2006">
          <mc:Choice Requires="x14">
            <control shapeId="6164" r:id="rId26" name="Check Box 20">
              <controlPr defaultSize="0" autoFill="0" autoLine="0" autoPict="0">
                <anchor moveWithCells="1">
                  <from>
                    <xdr:col>0</xdr:col>
                    <xdr:colOff>238125</xdr:colOff>
                    <xdr:row>27</xdr:row>
                    <xdr:rowOff>171450</xdr:rowOff>
                  </from>
                  <to>
                    <xdr:col>2</xdr:col>
                    <xdr:colOff>123825</xdr:colOff>
                    <xdr:row>27</xdr:row>
                    <xdr:rowOff>381000</xdr:rowOff>
                  </to>
                </anchor>
              </controlPr>
            </control>
          </mc:Choice>
        </mc:AlternateContent>
        <mc:AlternateContent xmlns:mc="http://schemas.openxmlformats.org/markup-compatibility/2006">
          <mc:Choice Requires="x14">
            <control shapeId="6165" r:id="rId27" name="Check Box 21">
              <controlPr defaultSize="0" autoFill="0" autoLine="0" autoPict="0">
                <anchor moveWithCells="1">
                  <from>
                    <xdr:col>0</xdr:col>
                    <xdr:colOff>238125</xdr:colOff>
                    <xdr:row>29</xdr:row>
                    <xdr:rowOff>28575</xdr:rowOff>
                  </from>
                  <to>
                    <xdr:col>2</xdr:col>
                    <xdr:colOff>123825</xdr:colOff>
                    <xdr:row>29</xdr:row>
                    <xdr:rowOff>238125</xdr:rowOff>
                  </to>
                </anchor>
              </controlPr>
            </control>
          </mc:Choice>
        </mc:AlternateContent>
        <mc:AlternateContent xmlns:mc="http://schemas.openxmlformats.org/markup-compatibility/2006">
          <mc:Choice Requires="x14">
            <control shapeId="6167" r:id="rId28" name="Check Box 23">
              <controlPr defaultSize="0" autoFill="0" autoLine="0" autoPict="0">
                <anchor moveWithCells="1">
                  <from>
                    <xdr:col>0</xdr:col>
                    <xdr:colOff>238125</xdr:colOff>
                    <xdr:row>30</xdr:row>
                    <xdr:rowOff>28575</xdr:rowOff>
                  </from>
                  <to>
                    <xdr:col>2</xdr:col>
                    <xdr:colOff>123825</xdr:colOff>
                    <xdr:row>30</xdr:row>
                    <xdr:rowOff>238125</xdr:rowOff>
                  </to>
                </anchor>
              </controlPr>
            </control>
          </mc:Choice>
        </mc:AlternateContent>
        <mc:AlternateContent xmlns:mc="http://schemas.openxmlformats.org/markup-compatibility/2006">
          <mc:Choice Requires="x14">
            <control shapeId="6168" r:id="rId29" name="Check Box 24">
              <controlPr defaultSize="0" autoFill="0" autoLine="0" autoPict="0">
                <anchor moveWithCells="1">
                  <from>
                    <xdr:col>0</xdr:col>
                    <xdr:colOff>238125</xdr:colOff>
                    <xdr:row>31</xdr:row>
                    <xdr:rowOff>28575</xdr:rowOff>
                  </from>
                  <to>
                    <xdr:col>2</xdr:col>
                    <xdr:colOff>123825</xdr:colOff>
                    <xdr:row>31</xdr:row>
                    <xdr:rowOff>238125</xdr:rowOff>
                  </to>
                </anchor>
              </controlPr>
            </control>
          </mc:Choice>
        </mc:AlternateContent>
        <mc:AlternateContent xmlns:mc="http://schemas.openxmlformats.org/markup-compatibility/2006">
          <mc:Choice Requires="x14">
            <control shapeId="6196" r:id="rId30" name="Check Box 52">
              <controlPr defaultSize="0" autoFill="0" autoLine="0" autoPict="0">
                <anchor moveWithCells="1">
                  <from>
                    <xdr:col>0</xdr:col>
                    <xdr:colOff>238125</xdr:colOff>
                    <xdr:row>32</xdr:row>
                    <xdr:rowOff>0</xdr:rowOff>
                  </from>
                  <to>
                    <xdr:col>0</xdr:col>
                    <xdr:colOff>542925</xdr:colOff>
                    <xdr:row>32</xdr:row>
                    <xdr:rowOff>219075</xdr:rowOff>
                  </to>
                </anchor>
              </controlPr>
            </control>
          </mc:Choice>
        </mc:AlternateContent>
        <mc:AlternateContent xmlns:mc="http://schemas.openxmlformats.org/markup-compatibility/2006">
          <mc:Choice Requires="x14">
            <control shapeId="6169" r:id="rId31" name="Check Box 25">
              <controlPr defaultSize="0" autoFill="0" autoLine="0" autoPict="0">
                <anchor moveWithCells="1">
                  <from>
                    <xdr:col>0</xdr:col>
                    <xdr:colOff>238125</xdr:colOff>
                    <xdr:row>33</xdr:row>
                    <xdr:rowOff>28575</xdr:rowOff>
                  </from>
                  <to>
                    <xdr:col>2</xdr:col>
                    <xdr:colOff>123825</xdr:colOff>
                    <xdr:row>33</xdr:row>
                    <xdr:rowOff>238125</xdr:rowOff>
                  </to>
                </anchor>
              </controlPr>
            </control>
          </mc:Choice>
        </mc:AlternateContent>
        <mc:AlternateContent xmlns:mc="http://schemas.openxmlformats.org/markup-compatibility/2006">
          <mc:Choice Requires="x14">
            <control shapeId="6197" r:id="rId32" name="Check Box 53">
              <controlPr defaultSize="0" autoFill="0" autoLine="0" autoPict="0">
                <anchor moveWithCells="1">
                  <from>
                    <xdr:col>0</xdr:col>
                    <xdr:colOff>238125</xdr:colOff>
                    <xdr:row>34</xdr:row>
                    <xdr:rowOff>28575</xdr:rowOff>
                  </from>
                  <to>
                    <xdr:col>2</xdr:col>
                    <xdr:colOff>123825</xdr:colOff>
                    <xdr:row>34</xdr:row>
                    <xdr:rowOff>238125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EA503-826B-464F-BC37-93DBA70B2E54}">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858</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(2)'!S5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(2)'!U6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(11)'!E28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yjlBG7NGn+V52mIhWUIZ8xHjKsyJ7uzPiMu2a/A1hQk6wfBoX69SCpAmSrlE/1b5Pd1Fv6XlrQTaVdFnV4ah+g==" saltValue="E0K86qiWbc1i6gnpigR9cA=="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50" priority="2">
      <formula>$BC$13&gt;5</formula>
    </cfRule>
  </conditionalFormatting>
  <conditionalFormatting sqref="U18:AA18">
    <cfRule type="expression" dxfId="49" priority="1">
      <formula>$BC$13&gt;5</formula>
    </cfRule>
  </conditionalFormatting>
  <conditionalFormatting sqref="BC13">
    <cfRule type="cellIs" dxfId="48" priority="3" operator="greaterThan">
      <formula>5</formula>
    </cfRule>
  </conditionalFormatting>
  <dataValidations count="4">
    <dataValidation type="list" allowBlank="1" showInputMessage="1" showErrorMessage="1" sqref="BF30:BH30 BF32:BH32 BF27:BH27" xr:uid="{3458EC56-0EAA-4B89-9C33-BAD675C6E2D2}">
      <formula1>$CB$15:$CB$16</formula1>
    </dataValidation>
    <dataValidation allowBlank="1" showInputMessage="1" showErrorMessage="1" promptTitle="Fire Department Name" prompt="You must enter the Fire Department name on the Automatic Aid Response Worksheets" sqref="Q10:AT10" xr:uid="{B69438B2-72E7-42F8-9014-0CD36F602E5B}"/>
    <dataValidation type="list" allowBlank="1" showInputMessage="1" showErrorMessage="1" sqref="U18:AA18" xr:uid="{3DA0FC82-EB4C-46B8-83D5-0FCCE6256058}">
      <formula1>$CC$15:$CC$19</formula1>
    </dataValidation>
    <dataValidation type="list" allowBlank="1" showInputMessage="1" showErrorMessage="1" sqref="AJ28:AK28 AJ33" xr:uid="{5D10D33D-0CB4-40B5-8746-8AA9CB629BB7}">
      <formula1>$BV$15:$BV$27</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3A4B5-5BA4-4344-959C-56FE2F2418F7}">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6fldT76sMNcg2WRCdnDZYgOc4oeMHIK4Sk2upaQcoj5fS3i7lx2SdL2+fIBSBYFQGcTDzIPUPTd8LENrMstK2w==" saltValue="tF1X1DAp345W5Z0mmUM8Ww=="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7E35-98F1-4C03-951F-839FE980B674}">
  <sheetPr>
    <tabColor theme="1"/>
    <pageSetUpPr fitToPage="1"/>
  </sheetPr>
  <dimension ref="D3:BW36"/>
  <sheetViews>
    <sheetView showGridLines="0" showRowColHeaders="0" zoomScaleNormal="100" workbookViewId="0">
      <selection activeCell="BZ27" sqref="BZ27"/>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Ll81Zoru6uRRrnEdXvgeTgOL8kiGA7pIkPw7I8cyP8HS1Mq7STV2HtT7aMqxktktTvDtDKiW2jT7eYud4mjFcQ==" saltValue="YuCE+3vcTBS4GtpDJgfu4Q=="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DD68-0405-460E-92AD-6C2B4537B802}">
  <sheetPr>
    <tabColor theme="1"/>
  </sheetPr>
  <dimension ref="B1:CD42"/>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1" width="1.5703125" customWidth="1"/>
    <col min="62" max="62" width="3.140625" customWidth="1"/>
    <col min="63" max="72" width="1.5703125" customWidth="1"/>
    <col min="74" max="74" width="4" hidden="1" customWidth="1"/>
    <col min="80" max="80" width="0" hidden="1" customWidth="1"/>
    <col min="81" max="81" width="12.42578125" hidden="1" customWidth="1"/>
    <col min="86" max="86" width="10.7109375" customWidth="1"/>
  </cols>
  <sheetData>
    <row r="1" spans="2:82" ht="5.0999999999999996" customHeight="1" x14ac:dyDescent="0.25"/>
    <row r="2" spans="2:82" x14ac:dyDescent="0.25">
      <c r="AD2" s="174"/>
    </row>
    <row r="3" spans="2:82" ht="9.9499999999999993" customHeight="1" thickBot="1" x14ac:dyDescent="0.3">
      <c r="D3" s="105"/>
      <c r="E3" s="105"/>
      <c r="F3" s="105"/>
      <c r="G3" s="105"/>
      <c r="H3" s="105"/>
      <c r="I3" s="105"/>
      <c r="J3" s="105"/>
      <c r="K3" s="105"/>
      <c r="L3" s="105"/>
      <c r="M3" s="105"/>
      <c r="N3" s="105"/>
      <c r="O3" s="105"/>
      <c r="P3" s="105"/>
      <c r="Q3" s="105"/>
      <c r="R3" s="105"/>
      <c r="S3" s="105"/>
      <c r="T3" s="105"/>
      <c r="U3" s="105"/>
      <c r="V3" s="105"/>
      <c r="W3" s="105"/>
      <c r="X3" s="105"/>
      <c r="Y3" s="105"/>
    </row>
    <row r="4" spans="2:82" ht="18" customHeight="1" x14ac:dyDescent="0.25">
      <c r="D4" s="1262" t="s">
        <v>860</v>
      </c>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263"/>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4"/>
      <c r="BK4" s="105"/>
      <c r="BL4" s="105"/>
      <c r="BM4" s="105"/>
      <c r="BN4" s="105"/>
      <c r="BO4" s="105"/>
      <c r="BP4" s="105"/>
      <c r="BQ4" s="105"/>
      <c r="BR4" s="105"/>
      <c r="BS4" s="105"/>
      <c r="BT4" s="105"/>
    </row>
    <row r="5" spans="2:82" ht="6.75" customHeight="1" thickBot="1" x14ac:dyDescent="0.3">
      <c r="D5" s="1265"/>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7"/>
      <c r="BK5" s="105"/>
      <c r="BL5" s="105"/>
      <c r="BM5" s="105"/>
      <c r="BN5" s="105"/>
      <c r="BO5" s="105"/>
      <c r="BP5" s="105"/>
      <c r="BQ5" s="105"/>
      <c r="BR5" s="105"/>
      <c r="BS5" s="105"/>
      <c r="BT5" s="105"/>
    </row>
    <row r="6" spans="2:82" ht="18" customHeight="1" x14ac:dyDescent="0.25">
      <c r="D6" s="1268" t="s">
        <v>374</v>
      </c>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70"/>
      <c r="CA6" s="119"/>
      <c r="CD6" s="339"/>
    </row>
    <row r="7" spans="2:82" ht="18" customHeight="1" x14ac:dyDescent="0.25">
      <c r="D7" s="1271"/>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3"/>
    </row>
    <row r="8" spans="2:82" ht="12" customHeight="1" x14ac:dyDescent="0.25">
      <c r="D8" s="1271"/>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1272"/>
      <c r="BH8" s="1272"/>
      <c r="BI8" s="1272"/>
      <c r="BJ8" s="1273"/>
    </row>
    <row r="9" spans="2:82" ht="9" customHeight="1" x14ac:dyDescent="0.25">
      <c r="D9" s="175"/>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176"/>
    </row>
    <row r="10" spans="2:82" ht="18" customHeight="1" thickBot="1" x14ac:dyDescent="0.3">
      <c r="D10" s="1274" t="s">
        <v>375</v>
      </c>
      <c r="E10" s="1011"/>
      <c r="F10" s="1011"/>
      <c r="G10" s="1011"/>
      <c r="H10" s="1011"/>
      <c r="I10" s="1011"/>
      <c r="J10" s="1011"/>
      <c r="K10" s="1011"/>
      <c r="L10" s="1011"/>
      <c r="M10" s="1011"/>
      <c r="N10" s="1011"/>
      <c r="O10" s="1011"/>
      <c r="P10" s="1275"/>
      <c r="Q10" s="1276">
        <f>'Automatic Response (2)'!V5</f>
        <v>0</v>
      </c>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8"/>
      <c r="AX10" s="7"/>
      <c r="AY10" s="7"/>
      <c r="AZ10" s="7"/>
      <c r="BA10" s="7"/>
      <c r="BB10" s="7"/>
      <c r="BC10" s="7"/>
      <c r="BD10" s="7"/>
      <c r="BE10" s="7"/>
      <c r="BF10" s="7"/>
      <c r="BG10" s="7"/>
      <c r="BH10" s="7"/>
      <c r="BI10" s="7"/>
      <c r="BJ10" s="27"/>
    </row>
    <row r="11" spans="2:82" ht="9" customHeight="1" thickBot="1" x14ac:dyDescent="0.3">
      <c r="B11" s="670"/>
      <c r="D11" s="177"/>
      <c r="E11" s="178"/>
      <c r="F11" s="178"/>
      <c r="G11" s="178"/>
      <c r="H11" s="178"/>
      <c r="I11" s="178"/>
      <c r="J11" s="178"/>
      <c r="K11" s="178"/>
      <c r="L11" s="178"/>
      <c r="M11" s="178"/>
      <c r="N11" s="178"/>
      <c r="O11" s="178"/>
      <c r="P11" s="178"/>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29"/>
      <c r="AP11" s="29"/>
      <c r="AQ11" s="29"/>
      <c r="AR11" s="29"/>
      <c r="AS11" s="29"/>
      <c r="AT11" s="29"/>
      <c r="AU11" s="29"/>
      <c r="AV11" s="29"/>
      <c r="AW11" s="29"/>
      <c r="AX11" s="9"/>
      <c r="AY11" s="9"/>
      <c r="AZ11" s="9"/>
      <c r="BA11" s="9"/>
      <c r="BB11" s="9"/>
      <c r="BC11" s="9"/>
      <c r="BD11" s="9"/>
      <c r="BE11" s="9"/>
      <c r="BF11" s="9"/>
      <c r="BG11" s="9"/>
      <c r="BH11" s="9"/>
      <c r="BI11" s="9"/>
      <c r="BJ11" s="30"/>
    </row>
    <row r="12" spans="2:82" ht="18" customHeight="1" thickBot="1" x14ac:dyDescent="0.3">
      <c r="B12" s="671"/>
      <c r="D12" s="1279" t="s">
        <v>376</v>
      </c>
      <c r="E12" s="1280"/>
      <c r="F12" s="1280"/>
      <c r="G12" s="1280"/>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80"/>
      <c r="BB12" s="180"/>
      <c r="BC12" s="181"/>
      <c r="BD12" s="181"/>
      <c r="BE12" s="181"/>
      <c r="BF12" s="181"/>
      <c r="BG12" s="181"/>
      <c r="BH12" s="181"/>
      <c r="BI12" s="181"/>
      <c r="BJ12" s="182"/>
    </row>
    <row r="13" spans="2:82" ht="18" customHeight="1" thickBot="1" x14ac:dyDescent="0.3">
      <c r="B13" s="667"/>
      <c r="D13" s="1281"/>
      <c r="E13" s="1282"/>
      <c r="F13" s="1282"/>
      <c r="G13" s="1282"/>
      <c r="H13" s="1282"/>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650"/>
      <c r="BB13" s="650"/>
      <c r="BC13" s="1283">
        <f>'Automatic Response (2)'!X6</f>
        <v>0</v>
      </c>
      <c r="BD13" s="1284"/>
      <c r="BE13" s="1285"/>
      <c r="BF13" s="1005" t="s">
        <v>377</v>
      </c>
      <c r="BG13" s="1286"/>
      <c r="BH13" s="1286"/>
      <c r="BI13" s="1286"/>
      <c r="BJ13" s="1006"/>
    </row>
    <row r="14" spans="2:82" ht="18" customHeight="1" x14ac:dyDescent="0.25">
      <c r="B14" s="667"/>
      <c r="D14" s="637"/>
      <c r="E14" s="650"/>
      <c r="F14" s="650"/>
      <c r="G14" s="650"/>
      <c r="H14" s="650"/>
      <c r="I14" s="650"/>
      <c r="J14" s="650"/>
      <c r="K14" s="650"/>
      <c r="L14" s="650"/>
      <c r="M14" s="650"/>
      <c r="N14" s="650"/>
      <c r="O14" s="650"/>
      <c r="P14" s="650"/>
      <c r="Q14" s="650"/>
      <c r="R14" s="650"/>
      <c r="S14" s="650"/>
      <c r="T14" s="650"/>
      <c r="U14" s="650"/>
      <c r="V14" s="650"/>
      <c r="W14" s="650"/>
      <c r="X14" s="1287" t="str">
        <f>IF(BC13&gt;5,"Not creditable for Automatic Aid Staffing",IF(BC13&lt;5.1," "))</f>
        <v xml:space="preserve"> </v>
      </c>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8"/>
    </row>
    <row r="15" spans="2:82" ht="16.5" customHeight="1" x14ac:dyDescent="0.25">
      <c r="B15" s="667"/>
      <c r="D15" s="1289" t="s">
        <v>378</v>
      </c>
      <c r="E15" s="1290"/>
      <c r="F15" s="1290"/>
      <c r="G15" s="1290"/>
      <c r="H15" s="1290"/>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1"/>
      <c r="BC15" s="201"/>
      <c r="BD15" s="201"/>
      <c r="BE15" s="201"/>
      <c r="BF15" s="201"/>
      <c r="BG15" s="201"/>
      <c r="BH15" s="201"/>
      <c r="BI15" s="201"/>
      <c r="BJ15" s="651"/>
      <c r="CB15" t="s">
        <v>40</v>
      </c>
      <c r="CC15" s="7" t="s">
        <v>45</v>
      </c>
    </row>
    <row r="16" spans="2:82" ht="15.75" customHeight="1" x14ac:dyDescent="0.25">
      <c r="B16" s="667"/>
      <c r="D16" s="1292"/>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1293"/>
      <c r="AL16" s="1293"/>
      <c r="AM16" s="1293"/>
      <c r="AN16" s="1293"/>
      <c r="AO16" s="1293"/>
      <c r="AP16" s="1293"/>
      <c r="AQ16" s="1293"/>
      <c r="AR16" s="1293"/>
      <c r="AS16" s="1293"/>
      <c r="AT16" s="1293"/>
      <c r="AU16" s="1293"/>
      <c r="AV16" s="1293"/>
      <c r="AW16" s="1293"/>
      <c r="AX16" s="1293"/>
      <c r="AY16" s="1293"/>
      <c r="AZ16" s="1293"/>
      <c r="BA16" s="1293"/>
      <c r="BB16" s="1294"/>
      <c r="BC16" s="1295"/>
      <c r="BD16" s="1295"/>
      <c r="BE16" s="1295"/>
      <c r="BF16" s="1295"/>
      <c r="BG16" s="1295"/>
      <c r="BH16" s="1295"/>
      <c r="BI16" s="1295"/>
      <c r="BJ16" s="1296"/>
      <c r="CB16" t="s">
        <v>41</v>
      </c>
      <c r="CC16" s="7" t="s">
        <v>47</v>
      </c>
    </row>
    <row r="17" spans="2:81" ht="12.75" customHeight="1" x14ac:dyDescent="0.25">
      <c r="B17" s="669">
        <f>'AA Calcultor  (12)'!E28</f>
        <v>0.44999999999999996</v>
      </c>
      <c r="D17" s="666"/>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3"/>
      <c r="CC17" s="7" t="s">
        <v>46</v>
      </c>
    </row>
    <row r="18" spans="2:81" ht="12.75" customHeight="1" x14ac:dyDescent="0.25">
      <c r="B18" s="669"/>
      <c r="D18" s="666"/>
      <c r="E18" s="1297" t="s">
        <v>850</v>
      </c>
      <c r="F18" s="1297"/>
      <c r="G18" s="1297"/>
      <c r="H18" s="1297"/>
      <c r="I18" s="1297"/>
      <c r="J18" s="1297"/>
      <c r="K18" s="1297"/>
      <c r="L18" s="1297"/>
      <c r="M18" s="1297"/>
      <c r="N18" s="1297"/>
      <c r="O18" s="1297"/>
      <c r="P18" s="1297"/>
      <c r="Q18" s="1297"/>
      <c r="R18" s="1297"/>
      <c r="S18" s="1297"/>
      <c r="T18" s="1297"/>
      <c r="U18" s="1301"/>
      <c r="V18" s="1301"/>
      <c r="W18" s="1301"/>
      <c r="X18" s="1301"/>
      <c r="Y18" s="1301"/>
      <c r="Z18" s="1301"/>
      <c r="AA18" s="1301"/>
      <c r="AB18" s="642"/>
      <c r="AC18" s="1308" t="str">
        <f>IF(U18="All Volunteer","Automatic Aid Staffing Worksheet DOES NOT need to completed", IF(U18="All Paid", "The Automatic Aid Staffing Worksheet Must Be Completed", IF(U18="Combination", "The Automatic Aid Staffing Worksheet Must Be Completed",IF(U18="", ""))))</f>
        <v/>
      </c>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9"/>
      <c r="CC18" s="7"/>
    </row>
    <row r="19" spans="2:81" ht="17.25" customHeight="1" thickBot="1" x14ac:dyDescent="0.3">
      <c r="B19" s="668"/>
      <c r="D19" s="183"/>
      <c r="E19" s="1297"/>
      <c r="F19" s="1297"/>
      <c r="G19" s="1297"/>
      <c r="H19" s="1297"/>
      <c r="I19" s="1297"/>
      <c r="J19" s="1297"/>
      <c r="K19" s="1297"/>
      <c r="L19" s="1297"/>
      <c r="M19" s="1297"/>
      <c r="N19" s="1297"/>
      <c r="O19" s="1297"/>
      <c r="P19" s="1297"/>
      <c r="Q19" s="1297"/>
      <c r="R19" s="1297"/>
      <c r="S19" s="1297"/>
      <c r="T19" s="1297"/>
      <c r="AB19" s="652"/>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9"/>
    </row>
    <row r="20" spans="2:81" ht="51.75" customHeight="1" x14ac:dyDescent="0.25">
      <c r="D20" s="653"/>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54"/>
    </row>
    <row r="21" spans="2:81" ht="18" customHeight="1" x14ac:dyDescent="0.25">
      <c r="D21" s="1310" t="s">
        <v>380</v>
      </c>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2"/>
    </row>
    <row r="22" spans="2:81" ht="18" customHeight="1" x14ac:dyDescent="0.25">
      <c r="D22" s="183"/>
      <c r="E22" s="652"/>
      <c r="F22" s="652"/>
      <c r="G22" s="652"/>
      <c r="H22" s="652"/>
      <c r="I22" s="652"/>
      <c r="J22" s="1298" t="s">
        <v>381</v>
      </c>
      <c r="K22" s="1299"/>
      <c r="L22" s="1299"/>
      <c r="M22" s="1299"/>
      <c r="N22" s="1299"/>
      <c r="O22" s="1300"/>
      <c r="P22" s="1302"/>
      <c r="Q22" s="1303"/>
      <c r="R22" s="1304"/>
      <c r="S22" s="1302"/>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4"/>
      <c r="BD22" s="1305"/>
      <c r="BE22" s="1306"/>
      <c r="BF22" s="1306"/>
      <c r="BG22" s="1306"/>
      <c r="BH22" s="1306"/>
      <c r="BI22" s="1306"/>
      <c r="BJ22" s="1307"/>
    </row>
    <row r="23" spans="2:81" ht="18" customHeight="1" x14ac:dyDescent="0.25">
      <c r="D23" s="184"/>
      <c r="E23" s="655"/>
      <c r="F23" s="655"/>
      <c r="G23" s="655"/>
      <c r="H23" s="655"/>
      <c r="I23" s="655"/>
      <c r="J23" s="1298" t="s">
        <v>381</v>
      </c>
      <c r="K23" s="1299"/>
      <c r="L23" s="1299"/>
      <c r="M23" s="1299"/>
      <c r="N23" s="1299"/>
      <c r="O23" s="1300"/>
      <c r="P23" s="1302"/>
      <c r="Q23" s="1303"/>
      <c r="R23" s="1304"/>
      <c r="S23" s="1302"/>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4"/>
      <c r="BD23" s="1305"/>
      <c r="BE23" s="1306"/>
      <c r="BF23" s="1306"/>
      <c r="BG23" s="1306"/>
      <c r="BH23" s="1306"/>
      <c r="BI23" s="1306"/>
      <c r="BJ23" s="1307"/>
    </row>
    <row r="24" spans="2:81" ht="18" customHeight="1" x14ac:dyDescent="0.25">
      <c r="D24" s="184"/>
      <c r="E24" s="655"/>
      <c r="F24" s="655"/>
      <c r="G24" s="655"/>
      <c r="H24" s="655"/>
      <c r="I24" s="655"/>
      <c r="J24" s="1298" t="s">
        <v>381</v>
      </c>
      <c r="K24" s="1299"/>
      <c r="L24" s="1299"/>
      <c r="M24" s="1299"/>
      <c r="N24" s="1299"/>
      <c r="O24" s="1300"/>
      <c r="P24" s="1302"/>
      <c r="Q24" s="1303"/>
      <c r="R24" s="1304"/>
      <c r="S24" s="1302"/>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4"/>
      <c r="BD24" s="1305"/>
      <c r="BE24" s="1306"/>
      <c r="BF24" s="1306"/>
      <c r="BG24" s="1306"/>
      <c r="BH24" s="1306"/>
      <c r="BI24" s="1306"/>
      <c r="BJ24" s="1307"/>
      <c r="BZ24" t="s">
        <v>568</v>
      </c>
    </row>
    <row r="25" spans="2:81" ht="18" customHeight="1" x14ac:dyDescent="0.25">
      <c r="D25" s="184"/>
      <c r="E25" s="655"/>
      <c r="F25" s="655"/>
      <c r="G25" s="655"/>
      <c r="H25" s="655"/>
      <c r="I25" s="655"/>
      <c r="J25" s="1298" t="s">
        <v>381</v>
      </c>
      <c r="K25" s="1299"/>
      <c r="L25" s="1299"/>
      <c r="M25" s="1299"/>
      <c r="N25" s="1299"/>
      <c r="O25" s="1300"/>
      <c r="P25" s="1302"/>
      <c r="Q25" s="1303"/>
      <c r="R25" s="1304"/>
      <c r="S25" s="1302"/>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4"/>
      <c r="BD25" s="1305"/>
      <c r="BE25" s="1306"/>
      <c r="BF25" s="1306"/>
      <c r="BG25" s="1306"/>
      <c r="BH25" s="1306"/>
      <c r="BI25" s="1306"/>
      <c r="BJ25" s="1307"/>
    </row>
    <row r="26" spans="2:81" ht="18" customHeight="1" x14ac:dyDescent="0.25">
      <c r="D26" s="639"/>
      <c r="E26" s="640"/>
      <c r="F26" s="640"/>
      <c r="G26" s="640"/>
      <c r="H26" s="640"/>
      <c r="I26" s="640"/>
      <c r="J26" s="641"/>
      <c r="K26" s="641"/>
      <c r="L26" s="642"/>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53"/>
      <c r="AP26" s="53"/>
      <c r="AQ26" s="53"/>
      <c r="AR26" s="53"/>
      <c r="AS26" s="53"/>
      <c r="AT26" s="53"/>
      <c r="AU26" s="53"/>
      <c r="AV26" s="53"/>
      <c r="AW26" s="643"/>
      <c r="AX26" s="643"/>
      <c r="AY26" s="643"/>
      <c r="AZ26" s="643"/>
      <c r="BA26" s="643"/>
      <c r="BB26" s="643"/>
      <c r="BC26" s="643"/>
      <c r="BD26" s="643"/>
      <c r="BE26" s="643"/>
      <c r="BF26" s="643"/>
      <c r="BG26" s="643"/>
      <c r="BH26" s="643"/>
      <c r="BJ26" s="27"/>
      <c r="BN26" s="845" t="s">
        <v>253</v>
      </c>
      <c r="BO26" s="845"/>
      <c r="BP26" s="845"/>
      <c r="BQ26" s="845"/>
      <c r="BR26" s="845"/>
      <c r="BS26" s="845"/>
      <c r="BT26" s="845"/>
      <c r="BU26" s="845"/>
      <c r="BV26" s="845"/>
      <c r="BW26" s="845"/>
      <c r="BX26" s="845"/>
      <c r="BY26" s="295"/>
      <c r="BZ26" s="295"/>
      <c r="CA26" s="295"/>
      <c r="CB26" s="295"/>
      <c r="CC26" s="295"/>
    </row>
    <row r="27" spans="2:81" ht="18" customHeight="1" x14ac:dyDescent="0.25">
      <c r="D27" s="656" t="s">
        <v>726</v>
      </c>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5"/>
      <c r="AJ27" s="645"/>
      <c r="AK27" s="645"/>
      <c r="AL27" s="646"/>
      <c r="AM27" s="647"/>
      <c r="AN27" s="648"/>
      <c r="AO27" s="648"/>
      <c r="AP27" s="648"/>
      <c r="AQ27" s="648"/>
      <c r="AR27" s="648"/>
      <c r="AS27" s="648"/>
      <c r="AT27" s="648"/>
      <c r="AU27" s="648"/>
      <c r="AV27" s="648"/>
      <c r="AW27" s="648"/>
      <c r="AX27" s="648"/>
      <c r="AY27" s="648"/>
      <c r="AZ27" s="648"/>
      <c r="BA27" s="648"/>
      <c r="BB27" s="648"/>
      <c r="BC27" s="648"/>
      <c r="BD27" s="648"/>
      <c r="BE27" s="648"/>
      <c r="BF27" s="1316"/>
      <c r="BG27" s="1316"/>
      <c r="BH27" s="1316"/>
      <c r="BI27" s="648"/>
      <c r="BJ27" s="657"/>
      <c r="BV27" t="s">
        <v>41</v>
      </c>
    </row>
    <row r="28" spans="2:81" ht="18" customHeight="1" x14ac:dyDescent="0.25">
      <c r="D28" s="185"/>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9"/>
      <c r="AJ28" s="659"/>
      <c r="AK28" s="659"/>
      <c r="AL28" s="641"/>
      <c r="AM28" s="660"/>
      <c r="BJ28" s="27"/>
    </row>
    <row r="29" spans="2:81" ht="9" customHeight="1" x14ac:dyDescent="0.25">
      <c r="D29" s="997" t="s">
        <v>382</v>
      </c>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998"/>
    </row>
    <row r="30" spans="2:81" ht="18" customHeight="1" x14ac:dyDescent="0.25">
      <c r="D30" s="185" t="s">
        <v>727</v>
      </c>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60"/>
      <c r="AG30" s="660"/>
      <c r="AH30" s="660"/>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1316"/>
      <c r="BG30" s="1316"/>
      <c r="BH30" s="1316"/>
      <c r="BJ30" s="27"/>
    </row>
    <row r="31" spans="2:81" ht="9" customHeight="1" x14ac:dyDescent="0.25">
      <c r="D31" s="185"/>
      <c r="E31" s="658"/>
      <c r="F31" s="658"/>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60"/>
      <c r="AG31" s="660"/>
      <c r="AH31" s="660"/>
      <c r="AI31" s="7"/>
      <c r="AJ31" s="7"/>
      <c r="AK31" s="7"/>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J31" s="27"/>
    </row>
    <row r="32" spans="2:81" ht="18" customHeight="1" x14ac:dyDescent="0.25">
      <c r="D32" s="185" t="s">
        <v>383</v>
      </c>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BF32" s="1316"/>
      <c r="BG32" s="1316"/>
      <c r="BH32" s="1316"/>
      <c r="BJ32" s="27"/>
    </row>
    <row r="33" spans="4:62" ht="18" customHeight="1" thickBot="1" x14ac:dyDescent="0.3">
      <c r="D33" s="186"/>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7"/>
      <c r="AJ33" s="7"/>
      <c r="AK33" s="7"/>
      <c r="BJ33" s="27"/>
    </row>
    <row r="34" spans="4:62" ht="13.5" customHeight="1" x14ac:dyDescent="0.25">
      <c r="D34" s="1023" t="s">
        <v>384</v>
      </c>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4"/>
      <c r="AO34" s="1024"/>
      <c r="AP34" s="1024"/>
      <c r="AQ34" s="1024"/>
      <c r="AR34" s="1024"/>
      <c r="AS34" s="1024"/>
      <c r="AT34" s="1024"/>
      <c r="AU34" s="1024"/>
      <c r="AV34" s="1024"/>
      <c r="AW34" s="1024"/>
      <c r="AX34" s="1024"/>
      <c r="AY34" s="1024"/>
      <c r="AZ34" s="1024"/>
      <c r="BA34" s="1024"/>
      <c r="BB34" s="1024"/>
      <c r="BC34" s="1024"/>
      <c r="BD34" s="1024"/>
      <c r="BE34" s="1024"/>
      <c r="BF34" s="1024"/>
      <c r="BG34" s="1024"/>
      <c r="BH34" s="1024"/>
      <c r="BI34" s="1024"/>
      <c r="BJ34" s="1025"/>
    </row>
    <row r="35" spans="4:62" ht="18" customHeight="1" x14ac:dyDescent="0.25">
      <c r="D35" s="1317" t="s">
        <v>385</v>
      </c>
      <c r="E35" s="1318"/>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c r="BG35" s="1318"/>
      <c r="BH35" s="1318"/>
      <c r="BI35" s="1318"/>
      <c r="BJ35" s="1319"/>
    </row>
    <row r="36" spans="4:62" ht="18" customHeight="1" x14ac:dyDescent="0.25">
      <c r="D36" s="1317"/>
      <c r="E36" s="1318"/>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c r="AR36" s="1318"/>
      <c r="AS36" s="1318"/>
      <c r="AT36" s="1318"/>
      <c r="AU36" s="1318"/>
      <c r="AV36" s="1318"/>
      <c r="AW36" s="1318"/>
      <c r="AX36" s="1318"/>
      <c r="AY36" s="1318"/>
      <c r="AZ36" s="1318"/>
      <c r="BA36" s="1318"/>
      <c r="BB36" s="1318"/>
      <c r="BC36" s="1318"/>
      <c r="BD36" s="1318"/>
      <c r="BE36" s="1318"/>
      <c r="BF36" s="1318"/>
      <c r="BG36" s="1318"/>
      <c r="BH36" s="1318"/>
      <c r="BI36" s="1318"/>
      <c r="BJ36" s="1319"/>
    </row>
    <row r="37" spans="4:62" ht="18" customHeight="1" x14ac:dyDescent="0.25">
      <c r="D37" s="187"/>
      <c r="F37" s="662"/>
      <c r="G37" s="662"/>
      <c r="H37" s="1313" t="s">
        <v>386</v>
      </c>
      <c r="I37" s="1313"/>
      <c r="J37" s="1313"/>
      <c r="K37" s="1313"/>
      <c r="L37" s="1313"/>
      <c r="M37" s="1313"/>
      <c r="N37" s="642"/>
      <c r="O37" s="642"/>
      <c r="P37" s="642"/>
      <c r="Q37" s="642"/>
      <c r="R37" s="1314" t="s">
        <v>387</v>
      </c>
      <c r="S37" s="1314"/>
      <c r="T37" s="1314"/>
      <c r="U37" s="1314"/>
      <c r="V37" s="1314"/>
      <c r="W37" s="1314"/>
      <c r="X37" s="1314"/>
      <c r="Y37" s="1314"/>
      <c r="Z37" s="1314"/>
      <c r="AA37" s="1314"/>
      <c r="AB37" s="1314"/>
      <c r="AC37" s="1314"/>
      <c r="AD37" s="1314"/>
      <c r="AE37" s="1314"/>
      <c r="AF37" s="1314"/>
      <c r="AG37" s="1314"/>
      <c r="AH37" s="1314"/>
      <c r="AI37" s="1314"/>
      <c r="AJ37" s="1314"/>
      <c r="AK37" s="1314"/>
      <c r="AL37" s="1314"/>
      <c r="AM37" s="1314"/>
      <c r="AN37" s="1314"/>
      <c r="AO37" s="1314"/>
      <c r="AP37" s="1314"/>
      <c r="AQ37" s="1314"/>
      <c r="AR37" s="1314"/>
      <c r="AS37" s="1314"/>
      <c r="AT37" s="1314"/>
      <c r="AU37" s="1314"/>
      <c r="AV37" s="1314"/>
      <c r="AW37" s="642"/>
      <c r="AX37" s="642"/>
      <c r="AY37" s="642"/>
      <c r="AZ37" s="642"/>
      <c r="BA37" s="642"/>
      <c r="BB37" s="1313" t="s">
        <v>388</v>
      </c>
      <c r="BC37" s="1313"/>
      <c r="BD37" s="1313"/>
      <c r="BE37" s="1313"/>
      <c r="BF37" s="1313"/>
      <c r="BG37" s="642"/>
      <c r="BH37" s="642"/>
      <c r="BI37" s="642"/>
      <c r="BJ37" s="27"/>
    </row>
    <row r="38" spans="4:62" ht="18" customHeight="1" x14ac:dyDescent="0.25">
      <c r="D38" s="143"/>
      <c r="H38" s="1315"/>
      <c r="I38" s="1301"/>
      <c r="J38" s="1301"/>
      <c r="K38" s="1301"/>
      <c r="L38" s="1301"/>
      <c r="M38" s="1301"/>
      <c r="N38" s="31"/>
      <c r="O38" s="31"/>
      <c r="P38" s="31"/>
      <c r="Q38" s="31"/>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1316"/>
      <c r="AR38" s="1316"/>
      <c r="AS38" s="1316"/>
      <c r="AT38" s="1316"/>
      <c r="AU38" s="1316"/>
      <c r="AV38" s="1316"/>
      <c r="AW38" s="31"/>
      <c r="AX38" s="31"/>
      <c r="AY38" s="31"/>
      <c r="AZ38" s="31"/>
      <c r="BA38" s="31"/>
      <c r="BB38" s="1316"/>
      <c r="BC38" s="1316"/>
      <c r="BD38" s="1316"/>
      <c r="BE38" s="1316"/>
      <c r="BF38" s="1316"/>
      <c r="BJ38" s="27"/>
    </row>
    <row r="39" spans="4:62" ht="18" customHeight="1" x14ac:dyDescent="0.25">
      <c r="D39" s="143"/>
      <c r="H39" s="1315"/>
      <c r="I39" s="1301"/>
      <c r="J39" s="1301"/>
      <c r="K39" s="1301"/>
      <c r="L39" s="1301"/>
      <c r="M39" s="1301"/>
      <c r="N39" s="31"/>
      <c r="O39" s="31"/>
      <c r="P39" s="31"/>
      <c r="Q39" s="31"/>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31"/>
      <c r="AX39" s="31"/>
      <c r="AY39" s="31"/>
      <c r="AZ39" s="31"/>
      <c r="BA39" s="31"/>
      <c r="BB39" s="1316"/>
      <c r="BC39" s="1316"/>
      <c r="BD39" s="1316"/>
      <c r="BE39" s="1316"/>
      <c r="BF39" s="1316"/>
      <c r="BJ39" s="27"/>
    </row>
    <row r="40" spans="4:62" ht="15.75" x14ac:dyDescent="0.25">
      <c r="D40" s="143"/>
      <c r="H40" s="1315"/>
      <c r="I40" s="1301"/>
      <c r="J40" s="1301"/>
      <c r="K40" s="1301"/>
      <c r="L40" s="1301"/>
      <c r="M40" s="1301"/>
      <c r="N40" s="31"/>
      <c r="O40" s="31"/>
      <c r="P40" s="31"/>
      <c r="Q40" s="31"/>
      <c r="R40" s="1316"/>
      <c r="S40" s="1316"/>
      <c r="T40" s="1316"/>
      <c r="U40" s="1316"/>
      <c r="V40" s="1316"/>
      <c r="W40" s="1316"/>
      <c r="X40" s="1316"/>
      <c r="Y40" s="1316"/>
      <c r="Z40" s="1316"/>
      <c r="AA40" s="1316"/>
      <c r="AB40" s="1316"/>
      <c r="AC40" s="1316"/>
      <c r="AD40" s="1316"/>
      <c r="AE40" s="1316"/>
      <c r="AF40" s="1316"/>
      <c r="AG40" s="1316"/>
      <c r="AH40" s="1316"/>
      <c r="AI40" s="1316"/>
      <c r="AJ40" s="1316"/>
      <c r="AK40" s="1316"/>
      <c r="AL40" s="1316"/>
      <c r="AM40" s="1316"/>
      <c r="AN40" s="1316"/>
      <c r="AO40" s="1316"/>
      <c r="AP40" s="1316"/>
      <c r="AQ40" s="1316"/>
      <c r="AR40" s="1316"/>
      <c r="AS40" s="1316"/>
      <c r="AT40" s="1316"/>
      <c r="AU40" s="1316"/>
      <c r="AV40" s="1316"/>
      <c r="AW40" s="31"/>
      <c r="AX40" s="31"/>
      <c r="AY40" s="31"/>
      <c r="AZ40" s="31"/>
      <c r="BA40" s="31"/>
      <c r="BB40" s="1316"/>
      <c r="BC40" s="1316"/>
      <c r="BD40" s="1316"/>
      <c r="BE40" s="1316"/>
      <c r="BF40" s="1316"/>
      <c r="BJ40" s="27"/>
    </row>
    <row r="41" spans="4:62" ht="15.75" x14ac:dyDescent="0.25">
      <c r="D41" s="143"/>
      <c r="H41" s="1315"/>
      <c r="I41" s="1301"/>
      <c r="J41" s="1301"/>
      <c r="K41" s="1301"/>
      <c r="L41" s="1301"/>
      <c r="M41" s="1301"/>
      <c r="N41" s="31"/>
      <c r="O41" s="31"/>
      <c r="P41" s="31"/>
      <c r="Q41" s="31"/>
      <c r="R41" s="1316"/>
      <c r="S41" s="1316"/>
      <c r="T41" s="1316"/>
      <c r="U41" s="1316"/>
      <c r="V41" s="1316"/>
      <c r="W41" s="1316"/>
      <c r="X41" s="1316"/>
      <c r="Y41" s="1316"/>
      <c r="Z41" s="1316"/>
      <c r="AA41" s="1316"/>
      <c r="AB41" s="1316"/>
      <c r="AC41" s="1316"/>
      <c r="AD41" s="1316"/>
      <c r="AE41" s="1316"/>
      <c r="AF41" s="1316"/>
      <c r="AG41" s="1316"/>
      <c r="AH41" s="1316"/>
      <c r="AI41" s="1316"/>
      <c r="AJ41" s="1316"/>
      <c r="AK41" s="1316"/>
      <c r="AL41" s="1316"/>
      <c r="AM41" s="1316"/>
      <c r="AN41" s="1316"/>
      <c r="AO41" s="1316"/>
      <c r="AP41" s="1316"/>
      <c r="AQ41" s="1316"/>
      <c r="AR41" s="1316"/>
      <c r="AS41" s="1316"/>
      <c r="AT41" s="1316"/>
      <c r="AU41" s="1316"/>
      <c r="AV41" s="1316"/>
      <c r="AW41" s="31"/>
      <c r="AX41" s="31"/>
      <c r="AY41" s="31"/>
      <c r="AZ41" s="31"/>
      <c r="BA41" s="31"/>
      <c r="BB41" s="1316"/>
      <c r="BC41" s="1316"/>
      <c r="BD41" s="1316"/>
      <c r="BE41" s="1316"/>
      <c r="BF41" s="1316"/>
      <c r="BJ41" s="27"/>
    </row>
    <row r="42" spans="4:62" ht="15.75" thickBot="1" x14ac:dyDescent="0.3">
      <c r="D42" s="2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30"/>
    </row>
  </sheetData>
  <sheetProtection algorithmName="SHA-512" hashValue="if5t1xhkLTG9mtRASxnoZO6PY7h1ZceSTrThyJIXM9X1aCZRHyA8HZY+gfj7jR2ytkG9LJMG6cuVk2nQddr42w==" saltValue="MPmBczfiDeawYTvkCjULrQ==" spinCount="100000" sheet="1" objects="1" scenarios="1"/>
  <mergeCells count="53">
    <mergeCell ref="H41:M41"/>
    <mergeCell ref="R41:AV41"/>
    <mergeCell ref="BB41:BF41"/>
    <mergeCell ref="H39:M39"/>
    <mergeCell ref="R39:AV39"/>
    <mergeCell ref="BB39:BF39"/>
    <mergeCell ref="H40:M40"/>
    <mergeCell ref="R40:AV40"/>
    <mergeCell ref="BB40:BF40"/>
    <mergeCell ref="D35:BJ36"/>
    <mergeCell ref="H37:M37"/>
    <mergeCell ref="R37:AV37"/>
    <mergeCell ref="BB37:BF37"/>
    <mergeCell ref="H38:M38"/>
    <mergeCell ref="R38:AV38"/>
    <mergeCell ref="BB38:BF38"/>
    <mergeCell ref="BN26:BX26"/>
    <mergeCell ref="BF27:BH27"/>
    <mergeCell ref="D29:BJ29"/>
    <mergeCell ref="BF30:BH30"/>
    <mergeCell ref="BF32:BH32"/>
    <mergeCell ref="D34:BJ34"/>
    <mergeCell ref="J24:O24"/>
    <mergeCell ref="P24:R24"/>
    <mergeCell ref="S24:BC24"/>
    <mergeCell ref="BD24:BJ24"/>
    <mergeCell ref="J25:O25"/>
    <mergeCell ref="P25:R25"/>
    <mergeCell ref="S25:BC25"/>
    <mergeCell ref="BD25:BJ25"/>
    <mergeCell ref="J23:O23"/>
    <mergeCell ref="P23:R23"/>
    <mergeCell ref="S23:BC23"/>
    <mergeCell ref="BD23:BJ23"/>
    <mergeCell ref="X14:BJ14"/>
    <mergeCell ref="D15:BB16"/>
    <mergeCell ref="BC16:BJ16"/>
    <mergeCell ref="E18:T18"/>
    <mergeCell ref="U18:AA18"/>
    <mergeCell ref="AC18:BJ19"/>
    <mergeCell ref="E19:T19"/>
    <mergeCell ref="D21:BJ21"/>
    <mergeCell ref="J22:O22"/>
    <mergeCell ref="P22:R22"/>
    <mergeCell ref="S22:BC22"/>
    <mergeCell ref="BD22:BJ22"/>
    <mergeCell ref="D4:BJ5"/>
    <mergeCell ref="D6:BJ8"/>
    <mergeCell ref="D10:P10"/>
    <mergeCell ref="Q10:AT10"/>
    <mergeCell ref="D12:AZ13"/>
    <mergeCell ref="BC13:BE13"/>
    <mergeCell ref="BF13:BJ13"/>
  </mergeCells>
  <conditionalFormatting sqref="P22:BC25">
    <cfRule type="expression" dxfId="47" priority="2">
      <formula>$BC$13&gt;5</formula>
    </cfRule>
  </conditionalFormatting>
  <conditionalFormatting sqref="U18:AA18">
    <cfRule type="expression" dxfId="46" priority="1">
      <formula>$BC$13&gt;5</formula>
    </cfRule>
  </conditionalFormatting>
  <conditionalFormatting sqref="BC13">
    <cfRule type="cellIs" dxfId="45" priority="3" operator="greaterThan">
      <formula>5</formula>
    </cfRule>
  </conditionalFormatting>
  <dataValidations count="4">
    <dataValidation type="list" allowBlank="1" showInputMessage="1" showErrorMessage="1" sqref="AJ28:AK28 AJ33" xr:uid="{7CBCA08C-9B73-4265-A743-FA18E9D91214}">
      <formula1>$BV$15:$BV$27</formula1>
    </dataValidation>
    <dataValidation type="list" allowBlank="1" showInputMessage="1" showErrorMessage="1" sqref="U18:AA18" xr:uid="{A1917E00-6409-4E87-B22F-4442D0EC8A4D}">
      <formula1>$CC$15:$CC$19</formula1>
    </dataValidation>
    <dataValidation allowBlank="1" showInputMessage="1" showErrorMessage="1" promptTitle="Fire Department Name" prompt="You must enter the Fire Department name on the Automatic Aid Response Worksheets" sqref="Q10:AT10" xr:uid="{EB3A0AA8-9891-42FB-849E-01768C0C1642}"/>
    <dataValidation type="list" allowBlank="1" showInputMessage="1" showErrorMessage="1" sqref="BF30:BH30 BF32:BH32 BF27:BH27" xr:uid="{FF5A0A2C-346B-400E-B79E-1B88C718DD06}">
      <formula1>$CB$15:$CB$16</formula1>
    </dataValidation>
  </dataValidations>
  <printOptions horizontalCentered="1" verticalCentered="1"/>
  <pageMargins left="0" right="0" top="0" bottom="0" header="1" footer="0"/>
  <pageSetup orientation="portrait" r:id="rId1"/>
  <headerFooter>
    <oddHeader>&amp;C&amp;G</oddHeader>
    <oddFooter>&amp;L&amp;D&amp;R&amp;N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8159-0B20-45CF-BA7A-18A0CA3E6F7D}">
  <sheetPr>
    <tabColor theme="1"/>
  </sheetPr>
  <dimension ref="C2:L28"/>
  <sheetViews>
    <sheetView showGridLines="0" showRowColHeaders="0" zoomScaleNormal="100" workbookViewId="0">
      <selection activeCell="F41" sqref="F41"/>
    </sheetView>
  </sheetViews>
  <sheetFormatPr defaultRowHeight="15" x14ac:dyDescent="0.25"/>
  <cols>
    <col min="1" max="1" width="9.140625" style="316"/>
    <col min="2" max="2" width="3.140625" style="316" customWidth="1"/>
    <col min="3" max="3" width="36.85546875" style="316" bestFit="1" customWidth="1"/>
    <col min="4" max="4" width="10.28515625" style="316" customWidth="1"/>
    <col min="5" max="6" width="9.7109375" style="316" customWidth="1"/>
    <col min="7" max="257" width="9.140625" style="316"/>
    <col min="258" max="258" width="3.140625" style="316" customWidth="1"/>
    <col min="259" max="259" width="36.85546875" style="316" bestFit="1" customWidth="1"/>
    <col min="260" max="260" width="10.28515625" style="316" customWidth="1"/>
    <col min="261" max="262" width="9.7109375" style="316" customWidth="1"/>
    <col min="263" max="513" width="9.140625" style="316"/>
    <col min="514" max="514" width="3.140625" style="316" customWidth="1"/>
    <col min="515" max="515" width="36.85546875" style="316" bestFit="1" customWidth="1"/>
    <col min="516" max="516" width="10.28515625" style="316" customWidth="1"/>
    <col min="517" max="518" width="9.7109375" style="316" customWidth="1"/>
    <col min="519" max="769" width="9.140625" style="316"/>
    <col min="770" max="770" width="3.140625" style="316" customWidth="1"/>
    <col min="771" max="771" width="36.85546875" style="316" bestFit="1" customWidth="1"/>
    <col min="772" max="772" width="10.28515625" style="316" customWidth="1"/>
    <col min="773" max="774" width="9.7109375" style="316" customWidth="1"/>
    <col min="775" max="1025" width="9.140625" style="316"/>
    <col min="1026" max="1026" width="3.140625" style="316" customWidth="1"/>
    <col min="1027" max="1027" width="36.85546875" style="316" bestFit="1" customWidth="1"/>
    <col min="1028" max="1028" width="10.28515625" style="316" customWidth="1"/>
    <col min="1029" max="1030" width="9.7109375" style="316" customWidth="1"/>
    <col min="1031" max="1281" width="9.140625" style="316"/>
    <col min="1282" max="1282" width="3.140625" style="316" customWidth="1"/>
    <col min="1283" max="1283" width="36.85546875" style="316" bestFit="1" customWidth="1"/>
    <col min="1284" max="1284" width="10.28515625" style="316" customWidth="1"/>
    <col min="1285" max="1286" width="9.7109375" style="316" customWidth="1"/>
    <col min="1287" max="1537" width="9.140625" style="316"/>
    <col min="1538" max="1538" width="3.140625" style="316" customWidth="1"/>
    <col min="1539" max="1539" width="36.85546875" style="316" bestFit="1" customWidth="1"/>
    <col min="1540" max="1540" width="10.28515625" style="316" customWidth="1"/>
    <col min="1541" max="1542" width="9.7109375" style="316" customWidth="1"/>
    <col min="1543" max="1793" width="9.140625" style="316"/>
    <col min="1794" max="1794" width="3.140625" style="316" customWidth="1"/>
    <col min="1795" max="1795" width="36.85546875" style="316" bestFit="1" customWidth="1"/>
    <col min="1796" max="1796" width="10.28515625" style="316" customWidth="1"/>
    <col min="1797" max="1798" width="9.7109375" style="316" customWidth="1"/>
    <col min="1799" max="2049" width="9.140625" style="316"/>
    <col min="2050" max="2050" width="3.140625" style="316" customWidth="1"/>
    <col min="2051" max="2051" width="36.85546875" style="316" bestFit="1" customWidth="1"/>
    <col min="2052" max="2052" width="10.28515625" style="316" customWidth="1"/>
    <col min="2053" max="2054" width="9.7109375" style="316" customWidth="1"/>
    <col min="2055" max="2305" width="9.140625" style="316"/>
    <col min="2306" max="2306" width="3.140625" style="316" customWidth="1"/>
    <col min="2307" max="2307" width="36.85546875" style="316" bestFit="1" customWidth="1"/>
    <col min="2308" max="2308" width="10.28515625" style="316" customWidth="1"/>
    <col min="2309" max="2310" width="9.7109375" style="316" customWidth="1"/>
    <col min="2311" max="2561" width="9.140625" style="316"/>
    <col min="2562" max="2562" width="3.140625" style="316" customWidth="1"/>
    <col min="2563" max="2563" width="36.85546875" style="316" bestFit="1" customWidth="1"/>
    <col min="2564" max="2564" width="10.28515625" style="316" customWidth="1"/>
    <col min="2565" max="2566" width="9.7109375" style="316" customWidth="1"/>
    <col min="2567" max="2817" width="9.140625" style="316"/>
    <col min="2818" max="2818" width="3.140625" style="316" customWidth="1"/>
    <col min="2819" max="2819" width="36.85546875" style="316" bestFit="1" customWidth="1"/>
    <col min="2820" max="2820" width="10.28515625" style="316" customWidth="1"/>
    <col min="2821" max="2822" width="9.7109375" style="316" customWidth="1"/>
    <col min="2823" max="3073" width="9.140625" style="316"/>
    <col min="3074" max="3074" width="3.140625" style="316" customWidth="1"/>
    <col min="3075" max="3075" width="36.85546875" style="316" bestFit="1" customWidth="1"/>
    <col min="3076" max="3076" width="10.28515625" style="316" customWidth="1"/>
    <col min="3077" max="3078" width="9.7109375" style="316" customWidth="1"/>
    <col min="3079" max="3329" width="9.140625" style="316"/>
    <col min="3330" max="3330" width="3.140625" style="316" customWidth="1"/>
    <col min="3331" max="3331" width="36.85546875" style="316" bestFit="1" customWidth="1"/>
    <col min="3332" max="3332" width="10.28515625" style="316" customWidth="1"/>
    <col min="3333" max="3334" width="9.7109375" style="316" customWidth="1"/>
    <col min="3335" max="3585" width="9.140625" style="316"/>
    <col min="3586" max="3586" width="3.140625" style="316" customWidth="1"/>
    <col min="3587" max="3587" width="36.85546875" style="316" bestFit="1" customWidth="1"/>
    <col min="3588" max="3588" width="10.28515625" style="316" customWidth="1"/>
    <col min="3589" max="3590" width="9.7109375" style="316" customWidth="1"/>
    <col min="3591" max="3841" width="9.140625" style="316"/>
    <col min="3842" max="3842" width="3.140625" style="316" customWidth="1"/>
    <col min="3843" max="3843" width="36.85546875" style="316" bestFit="1" customWidth="1"/>
    <col min="3844" max="3844" width="10.28515625" style="316" customWidth="1"/>
    <col min="3845" max="3846" width="9.7109375" style="316" customWidth="1"/>
    <col min="3847" max="4097" width="9.140625" style="316"/>
    <col min="4098" max="4098" width="3.140625" style="316" customWidth="1"/>
    <col min="4099" max="4099" width="36.85546875" style="316" bestFit="1" customWidth="1"/>
    <col min="4100" max="4100" width="10.28515625" style="316" customWidth="1"/>
    <col min="4101" max="4102" width="9.7109375" style="316" customWidth="1"/>
    <col min="4103" max="4353" width="9.140625" style="316"/>
    <col min="4354" max="4354" width="3.140625" style="316" customWidth="1"/>
    <col min="4355" max="4355" width="36.85546875" style="316" bestFit="1" customWidth="1"/>
    <col min="4356" max="4356" width="10.28515625" style="316" customWidth="1"/>
    <col min="4357" max="4358" width="9.7109375" style="316" customWidth="1"/>
    <col min="4359" max="4609" width="9.140625" style="316"/>
    <col min="4610" max="4610" width="3.140625" style="316" customWidth="1"/>
    <col min="4611" max="4611" width="36.85546875" style="316" bestFit="1" customWidth="1"/>
    <col min="4612" max="4612" width="10.28515625" style="316" customWidth="1"/>
    <col min="4613" max="4614" width="9.7109375" style="316" customWidth="1"/>
    <col min="4615" max="4865" width="9.140625" style="316"/>
    <col min="4866" max="4866" width="3.140625" style="316" customWidth="1"/>
    <col min="4867" max="4867" width="36.85546875" style="316" bestFit="1" customWidth="1"/>
    <col min="4868" max="4868" width="10.28515625" style="316" customWidth="1"/>
    <col min="4869" max="4870" width="9.7109375" style="316" customWidth="1"/>
    <col min="4871" max="5121" width="9.140625" style="316"/>
    <col min="5122" max="5122" width="3.140625" style="316" customWidth="1"/>
    <col min="5123" max="5123" width="36.85546875" style="316" bestFit="1" customWidth="1"/>
    <col min="5124" max="5124" width="10.28515625" style="316" customWidth="1"/>
    <col min="5125" max="5126" width="9.7109375" style="316" customWidth="1"/>
    <col min="5127" max="5377" width="9.140625" style="316"/>
    <col min="5378" max="5378" width="3.140625" style="316" customWidth="1"/>
    <col min="5379" max="5379" width="36.85546875" style="316" bestFit="1" customWidth="1"/>
    <col min="5380" max="5380" width="10.28515625" style="316" customWidth="1"/>
    <col min="5381" max="5382" width="9.7109375" style="316" customWidth="1"/>
    <col min="5383" max="5633" width="9.140625" style="316"/>
    <col min="5634" max="5634" width="3.140625" style="316" customWidth="1"/>
    <col min="5635" max="5635" width="36.85546875" style="316" bestFit="1" customWidth="1"/>
    <col min="5636" max="5636" width="10.28515625" style="316" customWidth="1"/>
    <col min="5637" max="5638" width="9.7109375" style="316" customWidth="1"/>
    <col min="5639" max="5889" width="9.140625" style="316"/>
    <col min="5890" max="5890" width="3.140625" style="316" customWidth="1"/>
    <col min="5891" max="5891" width="36.85546875" style="316" bestFit="1" customWidth="1"/>
    <col min="5892" max="5892" width="10.28515625" style="316" customWidth="1"/>
    <col min="5893" max="5894" width="9.7109375" style="316" customWidth="1"/>
    <col min="5895" max="6145" width="9.140625" style="316"/>
    <col min="6146" max="6146" width="3.140625" style="316" customWidth="1"/>
    <col min="6147" max="6147" width="36.85546875" style="316" bestFit="1" customWidth="1"/>
    <col min="6148" max="6148" width="10.28515625" style="316" customWidth="1"/>
    <col min="6149" max="6150" width="9.7109375" style="316" customWidth="1"/>
    <col min="6151" max="6401" width="9.140625" style="316"/>
    <col min="6402" max="6402" width="3.140625" style="316" customWidth="1"/>
    <col min="6403" max="6403" width="36.85546875" style="316" bestFit="1" customWidth="1"/>
    <col min="6404" max="6404" width="10.28515625" style="316" customWidth="1"/>
    <col min="6405" max="6406" width="9.7109375" style="316" customWidth="1"/>
    <col min="6407" max="6657" width="9.140625" style="316"/>
    <col min="6658" max="6658" width="3.140625" style="316" customWidth="1"/>
    <col min="6659" max="6659" width="36.85546875" style="316" bestFit="1" customWidth="1"/>
    <col min="6660" max="6660" width="10.28515625" style="316" customWidth="1"/>
    <col min="6661" max="6662" width="9.7109375" style="316" customWidth="1"/>
    <col min="6663" max="6913" width="9.140625" style="316"/>
    <col min="6914" max="6914" width="3.140625" style="316" customWidth="1"/>
    <col min="6915" max="6915" width="36.85546875" style="316" bestFit="1" customWidth="1"/>
    <col min="6916" max="6916" width="10.28515625" style="316" customWidth="1"/>
    <col min="6917" max="6918" width="9.7109375" style="316" customWidth="1"/>
    <col min="6919" max="7169" width="9.140625" style="316"/>
    <col min="7170" max="7170" width="3.140625" style="316" customWidth="1"/>
    <col min="7171" max="7171" width="36.85546875" style="316" bestFit="1" customWidth="1"/>
    <col min="7172" max="7172" width="10.28515625" style="316" customWidth="1"/>
    <col min="7173" max="7174" width="9.7109375" style="316" customWidth="1"/>
    <col min="7175" max="7425" width="9.140625" style="316"/>
    <col min="7426" max="7426" width="3.140625" style="316" customWidth="1"/>
    <col min="7427" max="7427" width="36.85546875" style="316" bestFit="1" customWidth="1"/>
    <col min="7428" max="7428" width="10.28515625" style="316" customWidth="1"/>
    <col min="7429" max="7430" width="9.7109375" style="316" customWidth="1"/>
    <col min="7431" max="7681" width="9.140625" style="316"/>
    <col min="7682" max="7682" width="3.140625" style="316" customWidth="1"/>
    <col min="7683" max="7683" width="36.85546875" style="316" bestFit="1" customWidth="1"/>
    <col min="7684" max="7684" width="10.28515625" style="316" customWidth="1"/>
    <col min="7685" max="7686" width="9.7109375" style="316" customWidth="1"/>
    <col min="7687" max="7937" width="9.140625" style="316"/>
    <col min="7938" max="7938" width="3.140625" style="316" customWidth="1"/>
    <col min="7939" max="7939" width="36.85546875" style="316" bestFit="1" customWidth="1"/>
    <col min="7940" max="7940" width="10.28515625" style="316" customWidth="1"/>
    <col min="7941" max="7942" width="9.7109375" style="316" customWidth="1"/>
    <col min="7943" max="8193" width="9.140625" style="316"/>
    <col min="8194" max="8194" width="3.140625" style="316" customWidth="1"/>
    <col min="8195" max="8195" width="36.85546875" style="316" bestFit="1" customWidth="1"/>
    <col min="8196" max="8196" width="10.28515625" style="316" customWidth="1"/>
    <col min="8197" max="8198" width="9.7109375" style="316" customWidth="1"/>
    <col min="8199" max="8449" width="9.140625" style="316"/>
    <col min="8450" max="8450" width="3.140625" style="316" customWidth="1"/>
    <col min="8451" max="8451" width="36.85546875" style="316" bestFit="1" customWidth="1"/>
    <col min="8452" max="8452" width="10.28515625" style="316" customWidth="1"/>
    <col min="8453" max="8454" width="9.7109375" style="316" customWidth="1"/>
    <col min="8455" max="8705" width="9.140625" style="316"/>
    <col min="8706" max="8706" width="3.140625" style="316" customWidth="1"/>
    <col min="8707" max="8707" width="36.85546875" style="316" bestFit="1" customWidth="1"/>
    <col min="8708" max="8708" width="10.28515625" style="316" customWidth="1"/>
    <col min="8709" max="8710" width="9.7109375" style="316" customWidth="1"/>
    <col min="8711" max="8961" width="9.140625" style="316"/>
    <col min="8962" max="8962" width="3.140625" style="316" customWidth="1"/>
    <col min="8963" max="8963" width="36.85546875" style="316" bestFit="1" customWidth="1"/>
    <col min="8964" max="8964" width="10.28515625" style="316" customWidth="1"/>
    <col min="8965" max="8966" width="9.7109375" style="316" customWidth="1"/>
    <col min="8967" max="9217" width="9.140625" style="316"/>
    <col min="9218" max="9218" width="3.140625" style="316" customWidth="1"/>
    <col min="9219" max="9219" width="36.85546875" style="316" bestFit="1" customWidth="1"/>
    <col min="9220" max="9220" width="10.28515625" style="316" customWidth="1"/>
    <col min="9221" max="9222" width="9.7109375" style="316" customWidth="1"/>
    <col min="9223" max="9473" width="9.140625" style="316"/>
    <col min="9474" max="9474" width="3.140625" style="316" customWidth="1"/>
    <col min="9475" max="9475" width="36.85546875" style="316" bestFit="1" customWidth="1"/>
    <col min="9476" max="9476" width="10.28515625" style="316" customWidth="1"/>
    <col min="9477" max="9478" width="9.7109375" style="316" customWidth="1"/>
    <col min="9479" max="9729" width="9.140625" style="316"/>
    <col min="9730" max="9730" width="3.140625" style="316" customWidth="1"/>
    <col min="9731" max="9731" width="36.85546875" style="316" bestFit="1" customWidth="1"/>
    <col min="9732" max="9732" width="10.28515625" style="316" customWidth="1"/>
    <col min="9733" max="9734" width="9.7109375" style="316" customWidth="1"/>
    <col min="9735" max="9985" width="9.140625" style="316"/>
    <col min="9986" max="9986" width="3.140625" style="316" customWidth="1"/>
    <col min="9987" max="9987" width="36.85546875" style="316" bestFit="1" customWidth="1"/>
    <col min="9988" max="9988" width="10.28515625" style="316" customWidth="1"/>
    <col min="9989" max="9990" width="9.7109375" style="316" customWidth="1"/>
    <col min="9991" max="10241" width="9.140625" style="316"/>
    <col min="10242" max="10242" width="3.140625" style="316" customWidth="1"/>
    <col min="10243" max="10243" width="36.85546875" style="316" bestFit="1" customWidth="1"/>
    <col min="10244" max="10244" width="10.28515625" style="316" customWidth="1"/>
    <col min="10245" max="10246" width="9.7109375" style="316" customWidth="1"/>
    <col min="10247" max="10497" width="9.140625" style="316"/>
    <col min="10498" max="10498" width="3.140625" style="316" customWidth="1"/>
    <col min="10499" max="10499" width="36.85546875" style="316" bestFit="1" customWidth="1"/>
    <col min="10500" max="10500" width="10.28515625" style="316" customWidth="1"/>
    <col min="10501" max="10502" width="9.7109375" style="316" customWidth="1"/>
    <col min="10503" max="10753" width="9.140625" style="316"/>
    <col min="10754" max="10754" width="3.140625" style="316" customWidth="1"/>
    <col min="10755" max="10755" width="36.85546875" style="316" bestFit="1" customWidth="1"/>
    <col min="10756" max="10756" width="10.28515625" style="316" customWidth="1"/>
    <col min="10757" max="10758" width="9.7109375" style="316" customWidth="1"/>
    <col min="10759" max="11009" width="9.140625" style="316"/>
    <col min="11010" max="11010" width="3.140625" style="316" customWidth="1"/>
    <col min="11011" max="11011" width="36.85546875" style="316" bestFit="1" customWidth="1"/>
    <col min="11012" max="11012" width="10.28515625" style="316" customWidth="1"/>
    <col min="11013" max="11014" width="9.7109375" style="316" customWidth="1"/>
    <col min="11015" max="11265" width="9.140625" style="316"/>
    <col min="11266" max="11266" width="3.140625" style="316" customWidth="1"/>
    <col min="11267" max="11267" width="36.85546875" style="316" bestFit="1" customWidth="1"/>
    <col min="11268" max="11268" width="10.28515625" style="316" customWidth="1"/>
    <col min="11269" max="11270" width="9.7109375" style="316" customWidth="1"/>
    <col min="11271" max="11521" width="9.140625" style="316"/>
    <col min="11522" max="11522" width="3.140625" style="316" customWidth="1"/>
    <col min="11523" max="11523" width="36.85546875" style="316" bestFit="1" customWidth="1"/>
    <col min="11524" max="11524" width="10.28515625" style="316" customWidth="1"/>
    <col min="11525" max="11526" width="9.7109375" style="316" customWidth="1"/>
    <col min="11527" max="11777" width="9.140625" style="316"/>
    <col min="11778" max="11778" width="3.140625" style="316" customWidth="1"/>
    <col min="11779" max="11779" width="36.85546875" style="316" bestFit="1" customWidth="1"/>
    <col min="11780" max="11780" width="10.28515625" style="316" customWidth="1"/>
    <col min="11781" max="11782" width="9.7109375" style="316" customWidth="1"/>
    <col min="11783" max="12033" width="9.140625" style="316"/>
    <col min="12034" max="12034" width="3.140625" style="316" customWidth="1"/>
    <col min="12035" max="12035" width="36.85546875" style="316" bestFit="1" customWidth="1"/>
    <col min="12036" max="12036" width="10.28515625" style="316" customWidth="1"/>
    <col min="12037" max="12038" width="9.7109375" style="316" customWidth="1"/>
    <col min="12039" max="12289" width="9.140625" style="316"/>
    <col min="12290" max="12290" width="3.140625" style="316" customWidth="1"/>
    <col min="12291" max="12291" width="36.85546875" style="316" bestFit="1" customWidth="1"/>
    <col min="12292" max="12292" width="10.28515625" style="316" customWidth="1"/>
    <col min="12293" max="12294" width="9.7109375" style="316" customWidth="1"/>
    <col min="12295" max="12545" width="9.140625" style="316"/>
    <col min="12546" max="12546" width="3.140625" style="316" customWidth="1"/>
    <col min="12547" max="12547" width="36.85546875" style="316" bestFit="1" customWidth="1"/>
    <col min="12548" max="12548" width="10.28515625" style="316" customWidth="1"/>
    <col min="12549" max="12550" width="9.7109375" style="316" customWidth="1"/>
    <col min="12551" max="12801" width="9.140625" style="316"/>
    <col min="12802" max="12802" width="3.140625" style="316" customWidth="1"/>
    <col min="12803" max="12803" width="36.85546875" style="316" bestFit="1" customWidth="1"/>
    <col min="12804" max="12804" width="10.28515625" style="316" customWidth="1"/>
    <col min="12805" max="12806" width="9.7109375" style="316" customWidth="1"/>
    <col min="12807" max="13057" width="9.140625" style="316"/>
    <col min="13058" max="13058" width="3.140625" style="316" customWidth="1"/>
    <col min="13059" max="13059" width="36.85546875" style="316" bestFit="1" customWidth="1"/>
    <col min="13060" max="13060" width="10.28515625" style="316" customWidth="1"/>
    <col min="13061" max="13062" width="9.7109375" style="316" customWidth="1"/>
    <col min="13063" max="13313" width="9.140625" style="316"/>
    <col min="13314" max="13314" width="3.140625" style="316" customWidth="1"/>
    <col min="13315" max="13315" width="36.85546875" style="316" bestFit="1" customWidth="1"/>
    <col min="13316" max="13316" width="10.28515625" style="316" customWidth="1"/>
    <col min="13317" max="13318" width="9.7109375" style="316" customWidth="1"/>
    <col min="13319" max="13569" width="9.140625" style="316"/>
    <col min="13570" max="13570" width="3.140625" style="316" customWidth="1"/>
    <col min="13571" max="13571" width="36.85546875" style="316" bestFit="1" customWidth="1"/>
    <col min="13572" max="13572" width="10.28515625" style="316" customWidth="1"/>
    <col min="13573" max="13574" width="9.7109375" style="316" customWidth="1"/>
    <col min="13575" max="13825" width="9.140625" style="316"/>
    <col min="13826" max="13826" width="3.140625" style="316" customWidth="1"/>
    <col min="13827" max="13827" width="36.85546875" style="316" bestFit="1" customWidth="1"/>
    <col min="13828" max="13828" width="10.28515625" style="316" customWidth="1"/>
    <col min="13829" max="13830" width="9.7109375" style="316" customWidth="1"/>
    <col min="13831" max="14081" width="9.140625" style="316"/>
    <col min="14082" max="14082" width="3.140625" style="316" customWidth="1"/>
    <col min="14083" max="14083" width="36.85546875" style="316" bestFit="1" customWidth="1"/>
    <col min="14084" max="14084" width="10.28515625" style="316" customWidth="1"/>
    <col min="14085" max="14086" width="9.7109375" style="316" customWidth="1"/>
    <col min="14087" max="14337" width="9.140625" style="316"/>
    <col min="14338" max="14338" width="3.140625" style="316" customWidth="1"/>
    <col min="14339" max="14339" width="36.85546875" style="316" bestFit="1" customWidth="1"/>
    <col min="14340" max="14340" width="10.28515625" style="316" customWidth="1"/>
    <col min="14341" max="14342" width="9.7109375" style="316" customWidth="1"/>
    <col min="14343" max="14593" width="9.140625" style="316"/>
    <col min="14594" max="14594" width="3.140625" style="316" customWidth="1"/>
    <col min="14595" max="14595" width="36.85546875" style="316" bestFit="1" customWidth="1"/>
    <col min="14596" max="14596" width="10.28515625" style="316" customWidth="1"/>
    <col min="14597" max="14598" width="9.7109375" style="316" customWidth="1"/>
    <col min="14599" max="14849" width="9.140625" style="316"/>
    <col min="14850" max="14850" width="3.140625" style="316" customWidth="1"/>
    <col min="14851" max="14851" width="36.85546875" style="316" bestFit="1" customWidth="1"/>
    <col min="14852" max="14852" width="10.28515625" style="316" customWidth="1"/>
    <col min="14853" max="14854" width="9.7109375" style="316" customWidth="1"/>
    <col min="14855" max="15105" width="9.140625" style="316"/>
    <col min="15106" max="15106" width="3.140625" style="316" customWidth="1"/>
    <col min="15107" max="15107" width="36.85546875" style="316" bestFit="1" customWidth="1"/>
    <col min="15108" max="15108" width="10.28515625" style="316" customWidth="1"/>
    <col min="15109" max="15110" width="9.7109375" style="316" customWidth="1"/>
    <col min="15111" max="15361" width="9.140625" style="316"/>
    <col min="15362" max="15362" width="3.140625" style="316" customWidth="1"/>
    <col min="15363" max="15363" width="36.85546875" style="316" bestFit="1" customWidth="1"/>
    <col min="15364" max="15364" width="10.28515625" style="316" customWidth="1"/>
    <col min="15365" max="15366" width="9.7109375" style="316" customWidth="1"/>
    <col min="15367" max="15617" width="9.140625" style="316"/>
    <col min="15618" max="15618" width="3.140625" style="316" customWidth="1"/>
    <col min="15619" max="15619" width="36.85546875" style="316" bestFit="1" customWidth="1"/>
    <col min="15620" max="15620" width="10.28515625" style="316" customWidth="1"/>
    <col min="15621" max="15622" width="9.7109375" style="316" customWidth="1"/>
    <col min="15623" max="15873" width="9.140625" style="316"/>
    <col min="15874" max="15874" width="3.140625" style="316" customWidth="1"/>
    <col min="15875" max="15875" width="36.85546875" style="316" bestFit="1" customWidth="1"/>
    <col min="15876" max="15876" width="10.28515625" style="316" customWidth="1"/>
    <col min="15877" max="15878" width="9.7109375" style="316" customWidth="1"/>
    <col min="15879" max="16129" width="9.140625" style="316"/>
    <col min="16130" max="16130" width="3.140625" style="316" customWidth="1"/>
    <col min="16131" max="16131" width="36.85546875" style="316" bestFit="1" customWidth="1"/>
    <col min="16132" max="16132" width="10.28515625" style="316" customWidth="1"/>
    <col min="16133" max="16134" width="9.7109375" style="316" customWidth="1"/>
    <col min="16135" max="16384" width="9.140625" style="316"/>
  </cols>
  <sheetData>
    <row r="2" spans="3:12" ht="15.75" thickBot="1" x14ac:dyDescent="0.3"/>
    <row r="3" spans="3:12" ht="17.25" customHeight="1" x14ac:dyDescent="0.25">
      <c r="C3" s="1322" t="s">
        <v>679</v>
      </c>
      <c r="D3" s="1323"/>
      <c r="E3" s="1326" t="s">
        <v>680</v>
      </c>
      <c r="F3" s="1328" t="s">
        <v>681</v>
      </c>
    </row>
    <row r="4" spans="3:12" ht="14.25" customHeight="1" thickBot="1" x14ac:dyDescent="0.3">
      <c r="C4" s="1324"/>
      <c r="D4" s="1325"/>
      <c r="E4" s="1327"/>
      <c r="F4" s="1329"/>
    </row>
    <row r="5" spans="3:12" ht="20.100000000000001" customHeight="1" thickBot="1" x14ac:dyDescent="0.3">
      <c r="C5" s="1330" t="s">
        <v>790</v>
      </c>
      <c r="D5" s="1331"/>
      <c r="E5" s="1331"/>
      <c r="F5" s="1332"/>
    </row>
    <row r="6" spans="3:12" ht="15.75" thickBot="1" x14ac:dyDescent="0.3">
      <c r="C6" s="317" t="s">
        <v>682</v>
      </c>
      <c r="D6" s="399"/>
      <c r="E6" s="318">
        <f>D6*0.002</f>
        <v>0</v>
      </c>
      <c r="F6" s="319">
        <v>0.2</v>
      </c>
    </row>
    <row r="7" spans="3:12" ht="9" customHeight="1" thickBot="1" x14ac:dyDescent="0.3">
      <c r="C7" s="320"/>
      <c r="E7" s="321"/>
      <c r="F7" s="322"/>
      <c r="L7" s="323"/>
    </row>
    <row r="8" spans="3:12" ht="20.100000000000001" customHeight="1" thickBot="1" x14ac:dyDescent="0.3">
      <c r="C8" s="1333" t="s">
        <v>791</v>
      </c>
      <c r="D8" s="1334"/>
      <c r="E8" s="1334"/>
      <c r="F8" s="1335"/>
      <c r="L8" s="324"/>
    </row>
    <row r="9" spans="3:12" ht="30.75" customHeight="1" thickBot="1" x14ac:dyDescent="0.3">
      <c r="C9" s="1336" t="s">
        <v>683</v>
      </c>
      <c r="D9" s="1337"/>
      <c r="E9" s="400">
        <v>0.15</v>
      </c>
      <c r="F9" s="325">
        <v>0.15</v>
      </c>
    </row>
    <row r="10" spans="3:12" ht="9" customHeight="1" thickBot="1" x14ac:dyDescent="0.3">
      <c r="C10" s="320"/>
      <c r="E10" s="321"/>
      <c r="F10" s="322"/>
    </row>
    <row r="11" spans="3:12" ht="20.100000000000001" customHeight="1" thickBot="1" x14ac:dyDescent="0.3">
      <c r="C11" s="1330" t="s">
        <v>684</v>
      </c>
      <c r="D11" s="1331"/>
      <c r="E11" s="1331"/>
      <c r="F11" s="1332"/>
    </row>
    <row r="12" spans="3:12" ht="45.75" customHeight="1" thickBot="1" x14ac:dyDescent="0.3">
      <c r="C12" s="1338" t="s">
        <v>685</v>
      </c>
      <c r="D12" s="1339"/>
      <c r="E12" s="401">
        <v>0.1</v>
      </c>
      <c r="F12" s="326">
        <v>0.1</v>
      </c>
    </row>
    <row r="13" spans="3:12" ht="9" customHeight="1" thickBot="1" x14ac:dyDescent="0.3">
      <c r="C13" s="320"/>
      <c r="E13" s="327"/>
      <c r="F13" s="322"/>
    </row>
    <row r="14" spans="3:12" ht="20.100000000000001" customHeight="1" thickBot="1" x14ac:dyDescent="0.3">
      <c r="C14" s="1330" t="s">
        <v>789</v>
      </c>
      <c r="D14" s="1331"/>
      <c r="E14" s="1331"/>
      <c r="F14" s="1332"/>
    </row>
    <row r="15" spans="3:12" ht="30" customHeight="1" x14ac:dyDescent="0.25">
      <c r="C15" s="1340" t="s">
        <v>686</v>
      </c>
      <c r="D15" s="1341"/>
      <c r="E15" s="402"/>
      <c r="F15" s="328">
        <v>0.35</v>
      </c>
    </row>
    <row r="16" spans="3:12" x14ac:dyDescent="0.25">
      <c r="C16" s="1342" t="s">
        <v>687</v>
      </c>
      <c r="D16" s="1343"/>
      <c r="E16" s="329"/>
      <c r="F16" s="330"/>
    </row>
    <row r="17" spans="3:6" ht="30" customHeight="1" x14ac:dyDescent="0.25">
      <c r="C17" s="1320" t="s">
        <v>688</v>
      </c>
      <c r="D17" s="1321"/>
      <c r="E17" s="403"/>
      <c r="F17" s="330">
        <v>0.2</v>
      </c>
    </row>
    <row r="18" spans="3:6" x14ac:dyDescent="0.25">
      <c r="C18" s="1342" t="s">
        <v>687</v>
      </c>
      <c r="D18" s="1343"/>
      <c r="E18" s="329"/>
      <c r="F18" s="330"/>
    </row>
    <row r="19" spans="3:6" ht="33" customHeight="1" thickBot="1" x14ac:dyDescent="0.3">
      <c r="C19" s="1344" t="s">
        <v>689</v>
      </c>
      <c r="D19" s="1345"/>
      <c r="E19" s="404"/>
      <c r="F19" s="331">
        <v>0.1</v>
      </c>
    </row>
    <row r="20" spans="3:6" ht="9" customHeight="1" thickBot="1" x14ac:dyDescent="0.3">
      <c r="C20" s="320"/>
      <c r="E20" s="327"/>
      <c r="F20" s="322"/>
    </row>
    <row r="21" spans="3:6" ht="20.100000000000001" customHeight="1" thickBot="1" x14ac:dyDescent="0.3">
      <c r="C21" s="1330" t="s">
        <v>690</v>
      </c>
      <c r="D21" s="1331"/>
      <c r="E21" s="1331"/>
      <c r="F21" s="1332"/>
    </row>
    <row r="22" spans="3:6" ht="30" customHeight="1" x14ac:dyDescent="0.25">
      <c r="C22" s="1346" t="s">
        <v>691</v>
      </c>
      <c r="D22" s="1347"/>
      <c r="E22" s="405">
        <v>0.1</v>
      </c>
      <c r="F22" s="332">
        <v>0.1</v>
      </c>
    </row>
    <row r="23" spans="3:6" x14ac:dyDescent="0.25">
      <c r="C23" s="1342" t="s">
        <v>687</v>
      </c>
      <c r="D23" s="1348"/>
      <c r="E23" s="333"/>
      <c r="F23" s="334"/>
    </row>
    <row r="24" spans="3:6" ht="30.75" customHeight="1" thickBot="1" x14ac:dyDescent="0.3">
      <c r="C24" s="1349" t="s">
        <v>692</v>
      </c>
      <c r="D24" s="1350"/>
      <c r="E24" s="404"/>
      <c r="F24" s="335">
        <v>0.05</v>
      </c>
    </row>
    <row r="25" spans="3:6" ht="9" customHeight="1" thickBot="1" x14ac:dyDescent="0.3">
      <c r="C25" s="320"/>
      <c r="E25" s="327"/>
      <c r="F25" s="336"/>
    </row>
    <row r="26" spans="3:6" ht="20.100000000000001" customHeight="1" thickBot="1" x14ac:dyDescent="0.3">
      <c r="C26" s="1330" t="s">
        <v>693</v>
      </c>
      <c r="D26" s="1331"/>
      <c r="E26" s="1331"/>
      <c r="F26" s="1332"/>
    </row>
    <row r="27" spans="3:6" ht="50.25" customHeight="1" thickBot="1" x14ac:dyDescent="0.3">
      <c r="C27" s="1338" t="s">
        <v>694</v>
      </c>
      <c r="D27" s="1339"/>
      <c r="E27" s="401">
        <v>0.1</v>
      </c>
      <c r="F27" s="326">
        <v>0.1</v>
      </c>
    </row>
    <row r="28" spans="3:6" ht="15.75" thickBot="1" x14ac:dyDescent="0.3">
      <c r="E28" s="337">
        <f>SUM(E6:E27)</f>
        <v>0.44999999999999996</v>
      </c>
      <c r="F28" s="338" t="s">
        <v>695</v>
      </c>
    </row>
  </sheetData>
  <sheetProtection algorithmName="SHA-512" hashValue="LaEReQh/f3Uhr+oQe0AZsymH9Z0eD50oH3WUDDet3gANocEYInK3Ep9uNmc4U+9vVcw4VMDNmyQIm+P3sx/JNg==" saltValue="ovIZUnFaQb2njiiL1uTpTA==" spinCount="100000" sheet="1" objects="1" scenarios="1"/>
  <mergeCells count="20">
    <mergeCell ref="C17:D17"/>
    <mergeCell ref="C3:D4"/>
    <mergeCell ref="E3:E4"/>
    <mergeCell ref="F3:F4"/>
    <mergeCell ref="C5:F5"/>
    <mergeCell ref="C8:F8"/>
    <mergeCell ref="C9:D9"/>
    <mergeCell ref="C11:F11"/>
    <mergeCell ref="C12:D12"/>
    <mergeCell ref="C14:F14"/>
    <mergeCell ref="C15:D15"/>
    <mergeCell ref="C16:D16"/>
    <mergeCell ref="C26:F26"/>
    <mergeCell ref="C27:D27"/>
    <mergeCell ref="C18:D18"/>
    <mergeCell ref="C19:D19"/>
    <mergeCell ref="C21:F21"/>
    <mergeCell ref="C22:D22"/>
    <mergeCell ref="C23:D23"/>
    <mergeCell ref="C24:D24"/>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D822-3529-428A-8F48-105565BF47C5}">
  <sheetPr>
    <tabColor theme="1"/>
    <pageSetUpPr fitToPage="1"/>
  </sheetPr>
  <dimension ref="D3:BW36"/>
  <sheetViews>
    <sheetView showGridLines="0" showRowColHeaders="0" zoomScaleNormal="100" workbookViewId="0">
      <selection activeCell="E24" sqref="E24"/>
    </sheetView>
  </sheetViews>
  <sheetFormatPr defaultRowHeight="15" x14ac:dyDescent="0.25"/>
  <cols>
    <col min="1" max="1" width="3.28515625" customWidth="1"/>
    <col min="2" max="2" width="27.7109375" customWidth="1"/>
    <col min="3" max="3" width="4.140625" customWidth="1"/>
    <col min="4" max="31" width="1.7109375" customWidth="1"/>
    <col min="32" max="32" width="2.2851562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3" spans="4:75" ht="16.5" thickBot="1" x14ac:dyDescent="0.3">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row>
    <row r="4" spans="4:75" ht="15.75" customHeight="1" x14ac:dyDescent="0.25">
      <c r="D4" s="1023" t="s">
        <v>849</v>
      </c>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c r="AT4" s="1024"/>
      <c r="AU4" s="1024"/>
      <c r="AV4" s="1024"/>
      <c r="AW4" s="1024"/>
      <c r="AX4" s="1024"/>
      <c r="AY4" s="1024"/>
      <c r="AZ4" s="1024"/>
      <c r="BA4" s="1024"/>
      <c r="BB4" s="1024"/>
      <c r="BC4" s="1024"/>
      <c r="BD4" s="1024"/>
      <c r="BE4" s="1024"/>
      <c r="BF4" s="1024"/>
      <c r="BG4" s="1025"/>
    </row>
    <row r="5" spans="4:75" ht="15.75" thickBot="1" x14ac:dyDescent="0.3">
      <c r="D5" s="1362"/>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c r="BF5" s="1363"/>
      <c r="BG5" s="1364"/>
    </row>
    <row r="6" spans="4:75" ht="15" customHeight="1" x14ac:dyDescent="0.25">
      <c r="D6" s="1359" t="s">
        <v>126</v>
      </c>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1"/>
    </row>
    <row r="7" spans="4:75" ht="15" customHeight="1" thickBot="1" x14ac:dyDescent="0.3">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3"/>
    </row>
    <row r="8" spans="4:75" ht="15" customHeight="1" x14ac:dyDescent="0.25">
      <c r="D8" s="1357" t="s">
        <v>128</v>
      </c>
      <c r="E8" s="1352"/>
      <c r="F8" s="1352"/>
      <c r="G8" s="1352"/>
      <c r="H8" s="1352"/>
      <c r="I8" s="1352"/>
      <c r="J8" s="1352"/>
      <c r="K8" s="1352"/>
      <c r="L8" s="1352"/>
      <c r="M8" s="1352"/>
      <c r="N8" s="1353"/>
      <c r="O8" s="1351" t="s">
        <v>129</v>
      </c>
      <c r="P8" s="1352"/>
      <c r="Q8" s="1352"/>
      <c r="R8" s="1352"/>
      <c r="S8" s="1352"/>
      <c r="T8" s="1352"/>
      <c r="U8" s="1352"/>
      <c r="V8" s="1352"/>
      <c r="W8" s="1352"/>
      <c r="X8" s="1352"/>
      <c r="Y8" s="1353"/>
      <c r="Z8" s="1351" t="s">
        <v>677</v>
      </c>
      <c r="AA8" s="1352"/>
      <c r="AB8" s="1352"/>
      <c r="AC8" s="1352"/>
      <c r="AD8" s="1352"/>
      <c r="AE8" s="1352"/>
      <c r="AF8" s="1353"/>
      <c r="AG8" s="1070"/>
      <c r="AH8" s="1351" t="s">
        <v>96</v>
      </c>
      <c r="AI8" s="1352"/>
      <c r="AJ8" s="1352"/>
      <c r="AK8" s="1352"/>
      <c r="AL8" s="1352"/>
      <c r="AM8" s="1352"/>
      <c r="AN8" s="1352"/>
      <c r="AO8" s="1352"/>
      <c r="AP8" s="1352"/>
      <c r="AQ8" s="1353"/>
      <c r="AR8" s="1070"/>
      <c r="AS8" s="1351" t="s">
        <v>97</v>
      </c>
      <c r="AT8" s="1352"/>
      <c r="AU8" s="1352"/>
      <c r="AV8" s="1352"/>
      <c r="AW8" s="1352"/>
      <c r="AX8" s="1352"/>
      <c r="AY8" s="1353"/>
      <c r="AZ8" s="1068"/>
      <c r="BA8" s="1386" t="s">
        <v>94</v>
      </c>
      <c r="BB8" s="1215"/>
      <c r="BC8" s="1215"/>
      <c r="BD8" s="1215"/>
      <c r="BE8" s="1215"/>
      <c r="BF8" s="1215"/>
      <c r="BG8" s="1255"/>
    </row>
    <row r="9" spans="4:75" ht="15" customHeight="1" x14ac:dyDescent="0.25">
      <c r="D9" s="1358"/>
      <c r="E9" s="1355"/>
      <c r="F9" s="1355"/>
      <c r="G9" s="1355"/>
      <c r="H9" s="1355"/>
      <c r="I9" s="1355"/>
      <c r="J9" s="1355"/>
      <c r="K9" s="1355"/>
      <c r="L9" s="1355"/>
      <c r="M9" s="1355"/>
      <c r="N9" s="1356"/>
      <c r="O9" s="1354"/>
      <c r="P9" s="1355"/>
      <c r="Q9" s="1355"/>
      <c r="R9" s="1355"/>
      <c r="S9" s="1355"/>
      <c r="T9" s="1355"/>
      <c r="U9" s="1355"/>
      <c r="V9" s="1355"/>
      <c r="W9" s="1355"/>
      <c r="X9" s="1355"/>
      <c r="Y9" s="1356"/>
      <c r="Z9" s="1354"/>
      <c r="AA9" s="1355"/>
      <c r="AB9" s="1355"/>
      <c r="AC9" s="1355"/>
      <c r="AD9" s="1355"/>
      <c r="AE9" s="1355"/>
      <c r="AF9" s="1356"/>
      <c r="AG9" s="1071"/>
      <c r="AH9" s="1354"/>
      <c r="AI9" s="1355"/>
      <c r="AJ9" s="1355"/>
      <c r="AK9" s="1355"/>
      <c r="AL9" s="1355"/>
      <c r="AM9" s="1355"/>
      <c r="AN9" s="1355"/>
      <c r="AO9" s="1355"/>
      <c r="AP9" s="1355"/>
      <c r="AQ9" s="1356"/>
      <c r="AR9" s="1071"/>
      <c r="AS9" s="1354"/>
      <c r="AT9" s="1355"/>
      <c r="AU9" s="1355"/>
      <c r="AV9" s="1355"/>
      <c r="AW9" s="1355"/>
      <c r="AX9" s="1355"/>
      <c r="AY9" s="1356"/>
      <c r="AZ9" s="1069"/>
      <c r="BA9" s="1387"/>
      <c r="BB9" s="1388"/>
      <c r="BC9" s="1388"/>
      <c r="BD9" s="1388"/>
      <c r="BE9" s="1388"/>
      <c r="BF9" s="1388"/>
      <c r="BG9" s="1389"/>
    </row>
    <row r="10" spans="4:75" ht="15" customHeight="1" x14ac:dyDescent="0.25">
      <c r="D10" s="1376"/>
      <c r="E10" s="1377"/>
      <c r="F10" s="1377"/>
      <c r="G10" s="1377"/>
      <c r="H10" s="1377"/>
      <c r="I10" s="1377"/>
      <c r="J10" s="1377"/>
      <c r="K10" s="1377"/>
      <c r="L10" s="1377"/>
      <c r="M10" s="1377"/>
      <c r="N10" s="1378"/>
      <c r="O10" s="1379"/>
      <c r="P10" s="1377"/>
      <c r="Q10" s="1377"/>
      <c r="R10" s="1377"/>
      <c r="S10" s="1377"/>
      <c r="T10" s="1377"/>
      <c r="U10" s="1377"/>
      <c r="V10" s="1377"/>
      <c r="W10" s="1377"/>
      <c r="X10" s="1377"/>
      <c r="Y10" s="1378"/>
      <c r="Z10" s="1380"/>
      <c r="AA10" s="1381"/>
      <c r="AB10" s="1381"/>
      <c r="AC10" s="1381"/>
      <c r="AD10" s="1381"/>
      <c r="AE10" s="1381"/>
      <c r="AF10" s="1382"/>
      <c r="AG10" s="109" t="s">
        <v>95</v>
      </c>
      <c r="AH10" s="1380"/>
      <c r="AI10" s="1381"/>
      <c r="AJ10" s="1381"/>
      <c r="AK10" s="1381"/>
      <c r="AL10" s="1381"/>
      <c r="AM10" s="1381"/>
      <c r="AN10" s="1381"/>
      <c r="AO10" s="1381"/>
      <c r="AP10" s="1381"/>
      <c r="AQ10" s="1382"/>
      <c r="AR10" s="109" t="s">
        <v>95</v>
      </c>
      <c r="AS10" s="1380"/>
      <c r="AT10" s="1381"/>
      <c r="AU10" s="1381"/>
      <c r="AV10" s="1381"/>
      <c r="AW10" s="1381"/>
      <c r="AX10" s="1381"/>
      <c r="AY10" s="1382"/>
      <c r="AZ10" s="110" t="s">
        <v>98</v>
      </c>
      <c r="BA10" s="1383">
        <f>Z10*AH10*AS10</f>
        <v>0</v>
      </c>
      <c r="BB10" s="1384"/>
      <c r="BC10" s="1384"/>
      <c r="BD10" s="1384"/>
      <c r="BE10" s="1384"/>
      <c r="BF10" s="1384"/>
      <c r="BG10" s="1385"/>
    </row>
    <row r="11" spans="4:75" ht="15.75" x14ac:dyDescent="0.25">
      <c r="D11" s="1376"/>
      <c r="E11" s="1377"/>
      <c r="F11" s="1377"/>
      <c r="G11" s="1377"/>
      <c r="H11" s="1377"/>
      <c r="I11" s="1377"/>
      <c r="J11" s="1377"/>
      <c r="K11" s="1377"/>
      <c r="L11" s="1377"/>
      <c r="M11" s="1377"/>
      <c r="N11" s="1378"/>
      <c r="O11" s="1379"/>
      <c r="P11" s="1377"/>
      <c r="Q11" s="1377"/>
      <c r="R11" s="1377"/>
      <c r="S11" s="1377"/>
      <c r="T11" s="1377"/>
      <c r="U11" s="1377"/>
      <c r="V11" s="1377"/>
      <c r="W11" s="1377"/>
      <c r="X11" s="1377"/>
      <c r="Y11" s="1378"/>
      <c r="Z11" s="1380"/>
      <c r="AA11" s="1381"/>
      <c r="AB11" s="1381"/>
      <c r="AC11" s="1381"/>
      <c r="AD11" s="1381"/>
      <c r="AE11" s="1381"/>
      <c r="AF11" s="1382"/>
      <c r="AG11" s="109" t="s">
        <v>95</v>
      </c>
      <c r="AH11" s="1380"/>
      <c r="AI11" s="1381"/>
      <c r="AJ11" s="1381"/>
      <c r="AK11" s="1381"/>
      <c r="AL11" s="1381"/>
      <c r="AM11" s="1381"/>
      <c r="AN11" s="1381"/>
      <c r="AO11" s="1381"/>
      <c r="AP11" s="1381"/>
      <c r="AQ11" s="1382"/>
      <c r="AR11" s="109" t="s">
        <v>95</v>
      </c>
      <c r="AS11" s="1380"/>
      <c r="AT11" s="1381"/>
      <c r="AU11" s="1381"/>
      <c r="AV11" s="1381"/>
      <c r="AW11" s="1381"/>
      <c r="AX11" s="1381"/>
      <c r="AY11" s="1382"/>
      <c r="AZ11" s="110" t="s">
        <v>98</v>
      </c>
      <c r="BA11" s="1383">
        <f>Z11*AH11*AS11</f>
        <v>0</v>
      </c>
      <c r="BB11" s="1384"/>
      <c r="BC11" s="1384"/>
      <c r="BD11" s="1384"/>
      <c r="BE11" s="1384"/>
      <c r="BF11" s="1384"/>
      <c r="BG11" s="1385"/>
      <c r="BK11" s="845" t="s">
        <v>253</v>
      </c>
      <c r="BL11" s="845"/>
      <c r="BM11" s="845"/>
      <c r="BN11" s="845"/>
      <c r="BO11" s="845"/>
      <c r="BP11" s="845"/>
      <c r="BQ11" s="845"/>
      <c r="BR11" s="845"/>
      <c r="BS11" s="845"/>
      <c r="BT11" s="845"/>
      <c r="BU11" s="845"/>
      <c r="BV11" s="845"/>
      <c r="BW11" s="845"/>
    </row>
    <row r="12" spans="4:75" x14ac:dyDescent="0.25">
      <c r="D12" s="1376"/>
      <c r="E12" s="1377"/>
      <c r="F12" s="1377"/>
      <c r="G12" s="1377"/>
      <c r="H12" s="1377"/>
      <c r="I12" s="1377"/>
      <c r="J12" s="1377"/>
      <c r="K12" s="1377"/>
      <c r="L12" s="1377"/>
      <c r="M12" s="1377"/>
      <c r="N12" s="1378"/>
      <c r="O12" s="1379"/>
      <c r="P12" s="1377"/>
      <c r="Q12" s="1377"/>
      <c r="R12" s="1377"/>
      <c r="S12" s="1377"/>
      <c r="T12" s="1377"/>
      <c r="U12" s="1377"/>
      <c r="V12" s="1377"/>
      <c r="W12" s="1377"/>
      <c r="X12" s="1377"/>
      <c r="Y12" s="1378"/>
      <c r="Z12" s="1380"/>
      <c r="AA12" s="1381"/>
      <c r="AB12" s="1381"/>
      <c r="AC12" s="1381"/>
      <c r="AD12" s="1381"/>
      <c r="AE12" s="1381"/>
      <c r="AF12" s="1382"/>
      <c r="AG12" s="109" t="s">
        <v>95</v>
      </c>
      <c r="AH12" s="1380"/>
      <c r="AI12" s="1381"/>
      <c r="AJ12" s="1381"/>
      <c r="AK12" s="1381"/>
      <c r="AL12" s="1381"/>
      <c r="AM12" s="1381"/>
      <c r="AN12" s="1381"/>
      <c r="AO12" s="1381"/>
      <c r="AP12" s="1381"/>
      <c r="AQ12" s="1382"/>
      <c r="AR12" s="109" t="s">
        <v>95</v>
      </c>
      <c r="AS12" s="1380"/>
      <c r="AT12" s="1381"/>
      <c r="AU12" s="1381"/>
      <c r="AV12" s="1381"/>
      <c r="AW12" s="1381"/>
      <c r="AX12" s="1381"/>
      <c r="AY12" s="1382"/>
      <c r="AZ12" s="110" t="s">
        <v>98</v>
      </c>
      <c r="BA12" s="1383">
        <f t="shared" ref="BA12:BA21" si="0">Z12*AH12*AS12</f>
        <v>0</v>
      </c>
      <c r="BB12" s="1384"/>
      <c r="BC12" s="1384"/>
      <c r="BD12" s="1384"/>
      <c r="BE12" s="1384"/>
      <c r="BF12" s="1384"/>
      <c r="BG12" s="1385"/>
    </row>
    <row r="13" spans="4:75" x14ac:dyDescent="0.25">
      <c r="D13" s="1376"/>
      <c r="E13" s="1377"/>
      <c r="F13" s="1377"/>
      <c r="G13" s="1377"/>
      <c r="H13" s="1377"/>
      <c r="I13" s="1377"/>
      <c r="J13" s="1377"/>
      <c r="K13" s="1377"/>
      <c r="L13" s="1377"/>
      <c r="M13" s="1377"/>
      <c r="N13" s="1378"/>
      <c r="O13" s="1379"/>
      <c r="P13" s="1377"/>
      <c r="Q13" s="1377"/>
      <c r="R13" s="1377"/>
      <c r="S13" s="1377"/>
      <c r="T13" s="1377"/>
      <c r="U13" s="1377"/>
      <c r="V13" s="1377"/>
      <c r="W13" s="1377"/>
      <c r="X13" s="1377"/>
      <c r="Y13" s="1378"/>
      <c r="Z13" s="1380"/>
      <c r="AA13" s="1381"/>
      <c r="AB13" s="1381"/>
      <c r="AC13" s="1381"/>
      <c r="AD13" s="1381"/>
      <c r="AE13" s="1381"/>
      <c r="AF13" s="1382"/>
      <c r="AG13" s="109" t="s">
        <v>95</v>
      </c>
      <c r="AH13" s="1380"/>
      <c r="AI13" s="1381"/>
      <c r="AJ13" s="1381"/>
      <c r="AK13" s="1381"/>
      <c r="AL13" s="1381"/>
      <c r="AM13" s="1381"/>
      <c r="AN13" s="1381"/>
      <c r="AO13" s="1381"/>
      <c r="AP13" s="1381"/>
      <c r="AQ13" s="1382"/>
      <c r="AR13" s="109" t="s">
        <v>95</v>
      </c>
      <c r="AS13" s="1380"/>
      <c r="AT13" s="1381"/>
      <c r="AU13" s="1381"/>
      <c r="AV13" s="1381"/>
      <c r="AW13" s="1381"/>
      <c r="AX13" s="1381"/>
      <c r="AY13" s="1382"/>
      <c r="AZ13" s="110" t="s">
        <v>98</v>
      </c>
      <c r="BA13" s="1383">
        <f t="shared" si="0"/>
        <v>0</v>
      </c>
      <c r="BB13" s="1384"/>
      <c r="BC13" s="1384"/>
      <c r="BD13" s="1384"/>
      <c r="BE13" s="1384"/>
      <c r="BF13" s="1384"/>
      <c r="BG13" s="1385"/>
    </row>
    <row r="14" spans="4:75" x14ac:dyDescent="0.25">
      <c r="D14" s="1376"/>
      <c r="E14" s="1377"/>
      <c r="F14" s="1377"/>
      <c r="G14" s="1377"/>
      <c r="H14" s="1377"/>
      <c r="I14" s="1377"/>
      <c r="J14" s="1377"/>
      <c r="K14" s="1377"/>
      <c r="L14" s="1377"/>
      <c r="M14" s="1377"/>
      <c r="N14" s="1378"/>
      <c r="O14" s="1379"/>
      <c r="P14" s="1377"/>
      <c r="Q14" s="1377"/>
      <c r="R14" s="1377"/>
      <c r="S14" s="1377"/>
      <c r="T14" s="1377"/>
      <c r="U14" s="1377"/>
      <c r="V14" s="1377"/>
      <c r="W14" s="1377"/>
      <c r="X14" s="1377"/>
      <c r="Y14" s="1378"/>
      <c r="Z14" s="1380"/>
      <c r="AA14" s="1381"/>
      <c r="AB14" s="1381"/>
      <c r="AC14" s="1381"/>
      <c r="AD14" s="1381"/>
      <c r="AE14" s="1381"/>
      <c r="AF14" s="1382"/>
      <c r="AG14" s="109" t="s">
        <v>95</v>
      </c>
      <c r="AH14" s="1380"/>
      <c r="AI14" s="1381"/>
      <c r="AJ14" s="1381"/>
      <c r="AK14" s="1381"/>
      <c r="AL14" s="1381"/>
      <c r="AM14" s="1381"/>
      <c r="AN14" s="1381"/>
      <c r="AO14" s="1381"/>
      <c r="AP14" s="1381"/>
      <c r="AQ14" s="1382"/>
      <c r="AR14" s="109" t="s">
        <v>95</v>
      </c>
      <c r="AS14" s="1380"/>
      <c r="AT14" s="1381"/>
      <c r="AU14" s="1381"/>
      <c r="AV14" s="1381"/>
      <c r="AW14" s="1381"/>
      <c r="AX14" s="1381"/>
      <c r="AY14" s="1382"/>
      <c r="AZ14" s="110" t="s">
        <v>98</v>
      </c>
      <c r="BA14" s="1383">
        <f t="shared" si="0"/>
        <v>0</v>
      </c>
      <c r="BB14" s="1384"/>
      <c r="BC14" s="1384"/>
      <c r="BD14" s="1384"/>
      <c r="BE14" s="1384"/>
      <c r="BF14" s="1384"/>
      <c r="BG14" s="1385"/>
    </row>
    <row r="15" spans="4:75" x14ac:dyDescent="0.25">
      <c r="D15" s="1376"/>
      <c r="E15" s="1377"/>
      <c r="F15" s="1377"/>
      <c r="G15" s="1377"/>
      <c r="H15" s="1377"/>
      <c r="I15" s="1377"/>
      <c r="J15" s="1377"/>
      <c r="K15" s="1377"/>
      <c r="L15" s="1377"/>
      <c r="M15" s="1377"/>
      <c r="N15" s="1378"/>
      <c r="O15" s="1379"/>
      <c r="P15" s="1377"/>
      <c r="Q15" s="1377"/>
      <c r="R15" s="1377"/>
      <c r="S15" s="1377"/>
      <c r="T15" s="1377"/>
      <c r="U15" s="1377"/>
      <c r="V15" s="1377"/>
      <c r="W15" s="1377"/>
      <c r="X15" s="1377"/>
      <c r="Y15" s="1378"/>
      <c r="Z15" s="1380"/>
      <c r="AA15" s="1381"/>
      <c r="AB15" s="1381"/>
      <c r="AC15" s="1381"/>
      <c r="AD15" s="1381"/>
      <c r="AE15" s="1381"/>
      <c r="AF15" s="1382"/>
      <c r="AG15" s="109" t="s">
        <v>95</v>
      </c>
      <c r="AH15" s="1380"/>
      <c r="AI15" s="1381"/>
      <c r="AJ15" s="1381"/>
      <c r="AK15" s="1381"/>
      <c r="AL15" s="1381"/>
      <c r="AM15" s="1381"/>
      <c r="AN15" s="1381"/>
      <c r="AO15" s="1381"/>
      <c r="AP15" s="1381"/>
      <c r="AQ15" s="1382"/>
      <c r="AR15" s="109" t="s">
        <v>95</v>
      </c>
      <c r="AS15" s="1380"/>
      <c r="AT15" s="1381"/>
      <c r="AU15" s="1381"/>
      <c r="AV15" s="1381"/>
      <c r="AW15" s="1381"/>
      <c r="AX15" s="1381"/>
      <c r="AY15" s="1382"/>
      <c r="AZ15" s="110" t="s">
        <v>98</v>
      </c>
      <c r="BA15" s="1383">
        <f t="shared" si="0"/>
        <v>0</v>
      </c>
      <c r="BB15" s="1384"/>
      <c r="BC15" s="1384"/>
      <c r="BD15" s="1384"/>
      <c r="BE15" s="1384"/>
      <c r="BF15" s="1384"/>
      <c r="BG15" s="1385"/>
    </row>
    <row r="16" spans="4:75" x14ac:dyDescent="0.25">
      <c r="D16" s="1376"/>
      <c r="E16" s="1377"/>
      <c r="F16" s="1377"/>
      <c r="G16" s="1377"/>
      <c r="H16" s="1377"/>
      <c r="I16" s="1377"/>
      <c r="J16" s="1377"/>
      <c r="K16" s="1377"/>
      <c r="L16" s="1377"/>
      <c r="M16" s="1377"/>
      <c r="N16" s="1378"/>
      <c r="O16" s="1379"/>
      <c r="P16" s="1377"/>
      <c r="Q16" s="1377"/>
      <c r="R16" s="1377"/>
      <c r="S16" s="1377"/>
      <c r="T16" s="1377"/>
      <c r="U16" s="1377"/>
      <c r="V16" s="1377"/>
      <c r="W16" s="1377"/>
      <c r="X16" s="1377"/>
      <c r="Y16" s="1378"/>
      <c r="Z16" s="1380"/>
      <c r="AA16" s="1381"/>
      <c r="AB16" s="1381"/>
      <c r="AC16" s="1381"/>
      <c r="AD16" s="1381"/>
      <c r="AE16" s="1381"/>
      <c r="AF16" s="1382"/>
      <c r="AG16" s="109" t="s">
        <v>95</v>
      </c>
      <c r="AH16" s="1380"/>
      <c r="AI16" s="1381"/>
      <c r="AJ16" s="1381"/>
      <c r="AK16" s="1381"/>
      <c r="AL16" s="1381"/>
      <c r="AM16" s="1381"/>
      <c r="AN16" s="1381"/>
      <c r="AO16" s="1381"/>
      <c r="AP16" s="1381"/>
      <c r="AQ16" s="1382"/>
      <c r="AR16" s="109" t="s">
        <v>95</v>
      </c>
      <c r="AS16" s="1380"/>
      <c r="AT16" s="1381"/>
      <c r="AU16" s="1381"/>
      <c r="AV16" s="1381"/>
      <c r="AW16" s="1381"/>
      <c r="AX16" s="1381"/>
      <c r="AY16" s="1382"/>
      <c r="AZ16" s="110" t="s">
        <v>98</v>
      </c>
      <c r="BA16" s="1383">
        <f t="shared" si="0"/>
        <v>0</v>
      </c>
      <c r="BB16" s="1384"/>
      <c r="BC16" s="1384"/>
      <c r="BD16" s="1384"/>
      <c r="BE16" s="1384"/>
      <c r="BF16" s="1384"/>
      <c r="BG16" s="1385"/>
    </row>
    <row r="17" spans="4:72" x14ac:dyDescent="0.25">
      <c r="D17" s="1376"/>
      <c r="E17" s="1377"/>
      <c r="F17" s="1377"/>
      <c r="G17" s="1377"/>
      <c r="H17" s="1377"/>
      <c r="I17" s="1377"/>
      <c r="J17" s="1377"/>
      <c r="K17" s="1377"/>
      <c r="L17" s="1377"/>
      <c r="M17" s="1377"/>
      <c r="N17" s="1378"/>
      <c r="O17" s="1379"/>
      <c r="P17" s="1377"/>
      <c r="Q17" s="1377"/>
      <c r="R17" s="1377"/>
      <c r="S17" s="1377"/>
      <c r="T17" s="1377"/>
      <c r="U17" s="1377"/>
      <c r="V17" s="1377"/>
      <c r="W17" s="1377"/>
      <c r="X17" s="1377"/>
      <c r="Y17" s="1378"/>
      <c r="Z17" s="1380"/>
      <c r="AA17" s="1381"/>
      <c r="AB17" s="1381"/>
      <c r="AC17" s="1381"/>
      <c r="AD17" s="1381"/>
      <c r="AE17" s="1381"/>
      <c r="AF17" s="1382"/>
      <c r="AG17" s="109" t="s">
        <v>95</v>
      </c>
      <c r="AH17" s="1380"/>
      <c r="AI17" s="1381"/>
      <c r="AJ17" s="1381"/>
      <c r="AK17" s="1381"/>
      <c r="AL17" s="1381"/>
      <c r="AM17" s="1381"/>
      <c r="AN17" s="1381"/>
      <c r="AO17" s="1381"/>
      <c r="AP17" s="1381"/>
      <c r="AQ17" s="1382"/>
      <c r="AR17" s="109" t="s">
        <v>95</v>
      </c>
      <c r="AS17" s="1380"/>
      <c r="AT17" s="1381"/>
      <c r="AU17" s="1381"/>
      <c r="AV17" s="1381"/>
      <c r="AW17" s="1381"/>
      <c r="AX17" s="1381"/>
      <c r="AY17" s="1382"/>
      <c r="AZ17" s="110" t="s">
        <v>98</v>
      </c>
      <c r="BA17" s="1383">
        <f t="shared" si="0"/>
        <v>0</v>
      </c>
      <c r="BB17" s="1384"/>
      <c r="BC17" s="1384"/>
      <c r="BD17" s="1384"/>
      <c r="BE17" s="1384"/>
      <c r="BF17" s="1384"/>
      <c r="BG17" s="1385"/>
    </row>
    <row r="18" spans="4:72" x14ac:dyDescent="0.25">
      <c r="D18" s="1376"/>
      <c r="E18" s="1377"/>
      <c r="F18" s="1377"/>
      <c r="G18" s="1377"/>
      <c r="H18" s="1377"/>
      <c r="I18" s="1377"/>
      <c r="J18" s="1377"/>
      <c r="K18" s="1377"/>
      <c r="L18" s="1377"/>
      <c r="M18" s="1377"/>
      <c r="N18" s="1378"/>
      <c r="O18" s="1379"/>
      <c r="P18" s="1377"/>
      <c r="Q18" s="1377"/>
      <c r="R18" s="1377"/>
      <c r="S18" s="1377"/>
      <c r="T18" s="1377"/>
      <c r="U18" s="1377"/>
      <c r="V18" s="1377"/>
      <c r="W18" s="1377"/>
      <c r="X18" s="1377"/>
      <c r="Y18" s="1378"/>
      <c r="Z18" s="1380"/>
      <c r="AA18" s="1381"/>
      <c r="AB18" s="1381"/>
      <c r="AC18" s="1381"/>
      <c r="AD18" s="1381"/>
      <c r="AE18" s="1381"/>
      <c r="AF18" s="1382"/>
      <c r="AG18" s="109" t="s">
        <v>95</v>
      </c>
      <c r="AH18" s="1380"/>
      <c r="AI18" s="1381"/>
      <c r="AJ18" s="1381"/>
      <c r="AK18" s="1381"/>
      <c r="AL18" s="1381"/>
      <c r="AM18" s="1381"/>
      <c r="AN18" s="1381"/>
      <c r="AO18" s="1381"/>
      <c r="AP18" s="1381"/>
      <c r="AQ18" s="1382"/>
      <c r="AR18" s="109" t="s">
        <v>95</v>
      </c>
      <c r="AS18" s="1380"/>
      <c r="AT18" s="1381"/>
      <c r="AU18" s="1381"/>
      <c r="AV18" s="1381"/>
      <c r="AW18" s="1381"/>
      <c r="AX18" s="1381"/>
      <c r="AY18" s="1382"/>
      <c r="AZ18" s="110" t="s">
        <v>98</v>
      </c>
      <c r="BA18" s="1383">
        <f t="shared" si="0"/>
        <v>0</v>
      </c>
      <c r="BB18" s="1384"/>
      <c r="BC18" s="1384"/>
      <c r="BD18" s="1384"/>
      <c r="BE18" s="1384"/>
      <c r="BF18" s="1384"/>
      <c r="BG18" s="1385"/>
    </row>
    <row r="19" spans="4:72" x14ac:dyDescent="0.25">
      <c r="D19" s="1376"/>
      <c r="E19" s="1377"/>
      <c r="F19" s="1377"/>
      <c r="G19" s="1377"/>
      <c r="H19" s="1377"/>
      <c r="I19" s="1377"/>
      <c r="J19" s="1377"/>
      <c r="K19" s="1377"/>
      <c r="L19" s="1377"/>
      <c r="M19" s="1377"/>
      <c r="N19" s="1378"/>
      <c r="O19" s="1379"/>
      <c r="P19" s="1377"/>
      <c r="Q19" s="1377"/>
      <c r="R19" s="1377"/>
      <c r="S19" s="1377"/>
      <c r="T19" s="1377"/>
      <c r="U19" s="1377"/>
      <c r="V19" s="1377"/>
      <c r="W19" s="1377"/>
      <c r="X19" s="1377"/>
      <c r="Y19" s="1378"/>
      <c r="Z19" s="1380"/>
      <c r="AA19" s="1381"/>
      <c r="AB19" s="1381"/>
      <c r="AC19" s="1381"/>
      <c r="AD19" s="1381"/>
      <c r="AE19" s="1381"/>
      <c r="AF19" s="1382"/>
      <c r="AG19" s="109" t="s">
        <v>95</v>
      </c>
      <c r="AH19" s="1380"/>
      <c r="AI19" s="1381"/>
      <c r="AJ19" s="1381"/>
      <c r="AK19" s="1381"/>
      <c r="AL19" s="1381"/>
      <c r="AM19" s="1381"/>
      <c r="AN19" s="1381"/>
      <c r="AO19" s="1381"/>
      <c r="AP19" s="1381"/>
      <c r="AQ19" s="1382"/>
      <c r="AR19" s="109" t="s">
        <v>95</v>
      </c>
      <c r="AS19" s="1380"/>
      <c r="AT19" s="1381"/>
      <c r="AU19" s="1381"/>
      <c r="AV19" s="1381"/>
      <c r="AW19" s="1381"/>
      <c r="AX19" s="1381"/>
      <c r="AY19" s="1382"/>
      <c r="AZ19" s="110" t="s">
        <v>98</v>
      </c>
      <c r="BA19" s="1383">
        <f t="shared" si="0"/>
        <v>0</v>
      </c>
      <c r="BB19" s="1384"/>
      <c r="BC19" s="1384"/>
      <c r="BD19" s="1384"/>
      <c r="BE19" s="1384"/>
      <c r="BF19" s="1384"/>
      <c r="BG19" s="1385"/>
    </row>
    <row r="20" spans="4:72" x14ac:dyDescent="0.25">
      <c r="D20" s="1376"/>
      <c r="E20" s="1377"/>
      <c r="F20" s="1377"/>
      <c r="G20" s="1377"/>
      <c r="H20" s="1377"/>
      <c r="I20" s="1377"/>
      <c r="J20" s="1377"/>
      <c r="K20" s="1377"/>
      <c r="L20" s="1377"/>
      <c r="M20" s="1377"/>
      <c r="N20" s="1378"/>
      <c r="O20" s="1379"/>
      <c r="P20" s="1377"/>
      <c r="Q20" s="1377"/>
      <c r="R20" s="1377"/>
      <c r="S20" s="1377"/>
      <c r="T20" s="1377"/>
      <c r="U20" s="1377"/>
      <c r="V20" s="1377"/>
      <c r="W20" s="1377"/>
      <c r="X20" s="1377"/>
      <c r="Y20" s="1378"/>
      <c r="Z20" s="1380"/>
      <c r="AA20" s="1381"/>
      <c r="AB20" s="1381"/>
      <c r="AC20" s="1381"/>
      <c r="AD20" s="1381"/>
      <c r="AE20" s="1381"/>
      <c r="AF20" s="1382"/>
      <c r="AG20" s="109" t="s">
        <v>95</v>
      </c>
      <c r="AH20" s="1380"/>
      <c r="AI20" s="1381"/>
      <c r="AJ20" s="1381"/>
      <c r="AK20" s="1381"/>
      <c r="AL20" s="1381"/>
      <c r="AM20" s="1381"/>
      <c r="AN20" s="1381"/>
      <c r="AO20" s="1381"/>
      <c r="AP20" s="1381"/>
      <c r="AQ20" s="1382"/>
      <c r="AR20" s="109" t="s">
        <v>95</v>
      </c>
      <c r="AS20" s="1380"/>
      <c r="AT20" s="1381"/>
      <c r="AU20" s="1381"/>
      <c r="AV20" s="1381"/>
      <c r="AW20" s="1381"/>
      <c r="AX20" s="1381"/>
      <c r="AY20" s="1382"/>
      <c r="AZ20" s="110" t="s">
        <v>98</v>
      </c>
      <c r="BA20" s="1383">
        <f t="shared" si="0"/>
        <v>0</v>
      </c>
      <c r="BB20" s="1384"/>
      <c r="BC20" s="1384"/>
      <c r="BD20" s="1384"/>
      <c r="BE20" s="1384"/>
      <c r="BF20" s="1384"/>
      <c r="BG20" s="1385"/>
    </row>
    <row r="21" spans="4:72" ht="15.75" thickBot="1" x14ac:dyDescent="0.3">
      <c r="D21" s="1366"/>
      <c r="E21" s="1367"/>
      <c r="F21" s="1367"/>
      <c r="G21" s="1367"/>
      <c r="H21" s="1367"/>
      <c r="I21" s="1367"/>
      <c r="J21" s="1367"/>
      <c r="K21" s="1367"/>
      <c r="L21" s="1367"/>
      <c r="M21" s="1367"/>
      <c r="N21" s="1368"/>
      <c r="O21" s="1369"/>
      <c r="P21" s="1367"/>
      <c r="Q21" s="1367"/>
      <c r="R21" s="1367"/>
      <c r="S21" s="1367"/>
      <c r="T21" s="1367"/>
      <c r="U21" s="1367"/>
      <c r="V21" s="1367"/>
      <c r="W21" s="1367"/>
      <c r="X21" s="1367"/>
      <c r="Y21" s="1368"/>
      <c r="Z21" s="1370"/>
      <c r="AA21" s="1371"/>
      <c r="AB21" s="1371"/>
      <c r="AC21" s="1371"/>
      <c r="AD21" s="1371"/>
      <c r="AE21" s="1371"/>
      <c r="AF21" s="1372"/>
      <c r="AG21" s="481" t="s">
        <v>95</v>
      </c>
      <c r="AH21" s="1370"/>
      <c r="AI21" s="1371"/>
      <c r="AJ21" s="1371"/>
      <c r="AK21" s="1371"/>
      <c r="AL21" s="1371"/>
      <c r="AM21" s="1371"/>
      <c r="AN21" s="1371"/>
      <c r="AO21" s="1371"/>
      <c r="AP21" s="1371"/>
      <c r="AQ21" s="1372"/>
      <c r="AR21" s="481" t="s">
        <v>95</v>
      </c>
      <c r="AS21" s="1370"/>
      <c r="AT21" s="1371"/>
      <c r="AU21" s="1371"/>
      <c r="AV21" s="1371"/>
      <c r="AW21" s="1371"/>
      <c r="AX21" s="1371"/>
      <c r="AY21" s="1372"/>
      <c r="AZ21" s="482" t="s">
        <v>98</v>
      </c>
      <c r="BA21" s="1373">
        <f t="shared" si="0"/>
        <v>0</v>
      </c>
      <c r="BB21" s="1374"/>
      <c r="BC21" s="1374"/>
      <c r="BD21" s="1374"/>
      <c r="BE21" s="1374"/>
      <c r="BF21" s="1374"/>
      <c r="BG21" s="1375"/>
    </row>
    <row r="22" spans="4:72" ht="15.75" thickBot="1" x14ac:dyDescent="0.3">
      <c r="D22" s="26"/>
      <c r="AG22" s="1072" t="s">
        <v>788</v>
      </c>
      <c r="AH22" s="1072"/>
      <c r="AI22" s="1072"/>
      <c r="AJ22" s="1072"/>
      <c r="AK22" s="1072"/>
      <c r="AL22" s="1072"/>
      <c r="AM22" s="1072"/>
      <c r="AN22" s="1072"/>
      <c r="AO22" s="1072"/>
      <c r="AP22" s="1072"/>
      <c r="AQ22" s="1072"/>
      <c r="AR22" s="1072"/>
      <c r="AS22" s="1072"/>
      <c r="AT22" s="1072"/>
      <c r="AU22" s="1072"/>
      <c r="AV22" s="1072"/>
      <c r="AW22" s="1072"/>
      <c r="AX22" s="1072"/>
      <c r="AY22" s="1072"/>
      <c r="AZ22" s="483"/>
      <c r="BA22" s="947">
        <f>SUM(BA10:BG20)*52</f>
        <v>0</v>
      </c>
      <c r="BB22" s="947"/>
      <c r="BC22" s="947"/>
      <c r="BD22" s="947"/>
      <c r="BE22" s="947"/>
      <c r="BF22" s="947"/>
      <c r="BG22" s="948"/>
      <c r="BT22" s="54"/>
    </row>
    <row r="23" spans="4:72" ht="16.5" thickBot="1" x14ac:dyDescent="0.3">
      <c r="D23" s="1365" t="s">
        <v>99</v>
      </c>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7"/>
    </row>
    <row r="24" spans="4:72" x14ac:dyDescent="0.25">
      <c r="D24" s="663"/>
      <c r="E24" s="664"/>
      <c r="F24" s="664"/>
      <c r="G24" s="664"/>
      <c r="H24" s="664"/>
      <c r="I24" s="664"/>
      <c r="J24" s="664"/>
      <c r="K24" s="664"/>
      <c r="L24" s="664"/>
      <c r="M24" s="664"/>
      <c r="N24" s="664"/>
      <c r="O24" s="664"/>
      <c r="P24" s="664"/>
      <c r="Q24" s="664"/>
      <c r="R24" s="664"/>
      <c r="S24" s="664"/>
      <c r="T24" s="664"/>
      <c r="U24" s="664"/>
      <c r="V24" s="664"/>
      <c r="W24" s="664"/>
      <c r="X24" s="664"/>
      <c r="Y24" s="664"/>
      <c r="Z24" s="664"/>
      <c r="AA24" s="664"/>
      <c r="AB24" s="664"/>
      <c r="AC24" s="664"/>
      <c r="AD24" s="665"/>
      <c r="AE24" s="1046" t="s">
        <v>665</v>
      </c>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450" t="s">
        <v>102</v>
      </c>
      <c r="BA24" s="1058"/>
      <c r="BB24" s="1058"/>
      <c r="BC24" s="1058"/>
      <c r="BD24" s="1058"/>
      <c r="BE24" s="1058"/>
      <c r="BF24" s="1058"/>
      <c r="BG24" s="1059"/>
    </row>
    <row r="25" spans="4:72" x14ac:dyDescent="0.25">
      <c r="D25" s="464"/>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65"/>
      <c r="AE25" s="1042" t="s">
        <v>666</v>
      </c>
      <c r="AF25" s="1043"/>
      <c r="AG25" s="1043"/>
      <c r="AH25" s="1043"/>
      <c r="AI25" s="1043"/>
      <c r="AJ25" s="1043"/>
      <c r="AK25" s="1043"/>
      <c r="AL25" s="1043"/>
      <c r="AM25" s="1043"/>
      <c r="AN25" s="1043"/>
      <c r="AO25" s="1043"/>
      <c r="AP25" s="1043"/>
      <c r="AQ25" s="1043"/>
      <c r="AR25" s="1043"/>
      <c r="AS25" s="1043"/>
      <c r="AT25" s="1043"/>
      <c r="AU25" s="1043"/>
      <c r="AV25" s="1043"/>
      <c r="AW25" s="1043"/>
      <c r="AX25" s="1043"/>
      <c r="AY25" s="1043"/>
      <c r="AZ25" s="114" t="s">
        <v>102</v>
      </c>
      <c r="BA25" s="1060"/>
      <c r="BB25" s="1061"/>
      <c r="BC25" s="1061"/>
      <c r="BD25" s="1061"/>
      <c r="BE25" s="1061"/>
      <c r="BF25" s="1061"/>
      <c r="BG25" s="1062"/>
    </row>
    <row r="26" spans="4:72" x14ac:dyDescent="0.25">
      <c r="D26" s="464"/>
      <c r="E26" s="449"/>
      <c r="F26" s="449"/>
      <c r="G26" s="449"/>
      <c r="H26" s="476"/>
      <c r="I26" s="449"/>
      <c r="J26" s="449"/>
      <c r="K26" s="449"/>
      <c r="L26" s="449"/>
      <c r="M26" s="449"/>
      <c r="N26" s="449"/>
      <c r="O26" s="449"/>
      <c r="P26" s="449"/>
      <c r="Q26" s="449"/>
      <c r="R26" s="449"/>
      <c r="S26" s="449"/>
      <c r="T26" s="449"/>
      <c r="U26" s="449"/>
      <c r="V26" s="449"/>
      <c r="W26" s="449"/>
      <c r="X26" s="449"/>
      <c r="Y26" s="449"/>
      <c r="Z26" s="449"/>
      <c r="AA26" s="449"/>
      <c r="AB26" s="449"/>
      <c r="AC26" s="449"/>
      <c r="AD26" s="465"/>
      <c r="AE26" s="1042" t="s">
        <v>667</v>
      </c>
      <c r="AF26" s="1043"/>
      <c r="AG26" s="1043"/>
      <c r="AH26" s="1043"/>
      <c r="AI26" s="1043"/>
      <c r="AJ26" s="1043"/>
      <c r="AK26" s="1043"/>
      <c r="AL26" s="1043"/>
      <c r="AM26" s="1043"/>
      <c r="AN26" s="1043"/>
      <c r="AO26" s="1043"/>
      <c r="AP26" s="1043"/>
      <c r="AQ26" s="1043"/>
      <c r="AR26" s="1043"/>
      <c r="AS26" s="1043"/>
      <c r="AT26" s="1043"/>
      <c r="AU26" s="1043"/>
      <c r="AV26" s="1043"/>
      <c r="AW26" s="1043"/>
      <c r="AX26" s="1043"/>
      <c r="AY26" s="1043"/>
      <c r="AZ26" s="114" t="s">
        <v>102</v>
      </c>
      <c r="BA26" s="1060"/>
      <c r="BB26" s="1061"/>
      <c r="BC26" s="1061"/>
      <c r="BD26" s="1061"/>
      <c r="BE26" s="1061"/>
      <c r="BF26" s="1061"/>
      <c r="BG26" s="1062"/>
      <c r="BQ26" s="54"/>
    </row>
    <row r="27" spans="4:72" x14ac:dyDescent="0.25">
      <c r="D27" s="464"/>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65"/>
      <c r="AE27" s="1042" t="s">
        <v>100</v>
      </c>
      <c r="AF27" s="1043"/>
      <c r="AG27" s="1043"/>
      <c r="AH27" s="1043"/>
      <c r="AI27" s="1043"/>
      <c r="AJ27" s="1043"/>
      <c r="AK27" s="1043"/>
      <c r="AL27" s="1043"/>
      <c r="AM27" s="1043"/>
      <c r="AN27" s="1043"/>
      <c r="AO27" s="1043"/>
      <c r="AP27" s="1043"/>
      <c r="AQ27" s="1043"/>
      <c r="AR27" s="1043"/>
      <c r="AS27" s="1043"/>
      <c r="AT27" s="1043"/>
      <c r="AU27" s="1043"/>
      <c r="AV27" s="1043"/>
      <c r="AW27" s="1043"/>
      <c r="AX27" s="1043"/>
      <c r="AY27" s="1043"/>
      <c r="AZ27" s="114" t="s">
        <v>102</v>
      </c>
      <c r="BA27" s="1040"/>
      <c r="BB27" s="1040"/>
      <c r="BC27" s="1040"/>
      <c r="BD27" s="1040"/>
      <c r="BE27" s="1040"/>
      <c r="BF27" s="1040"/>
      <c r="BG27" s="1041"/>
    </row>
    <row r="28" spans="4:72" x14ac:dyDescent="0.25">
      <c r="D28" s="464"/>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65"/>
      <c r="AE28" s="1042" t="s">
        <v>101</v>
      </c>
      <c r="AF28" s="1043"/>
      <c r="AG28" s="1043"/>
      <c r="AH28" s="1043"/>
      <c r="AI28" s="1043"/>
      <c r="AJ28" s="1043"/>
      <c r="AK28" s="1043"/>
      <c r="AL28" s="1043"/>
      <c r="AM28" s="1043"/>
      <c r="AN28" s="1043"/>
      <c r="AO28" s="1043"/>
      <c r="AP28" s="1043"/>
      <c r="AQ28" s="1043"/>
      <c r="AR28" s="1043"/>
      <c r="AS28" s="1043"/>
      <c r="AT28" s="1043"/>
      <c r="AU28" s="1043"/>
      <c r="AV28" s="1043"/>
      <c r="AW28" s="1043"/>
      <c r="AX28" s="1043"/>
      <c r="AY28" s="1043"/>
      <c r="AZ28" s="114" t="s">
        <v>102</v>
      </c>
      <c r="BA28" s="1040"/>
      <c r="BB28" s="1040"/>
      <c r="BC28" s="1040"/>
      <c r="BD28" s="1040"/>
      <c r="BE28" s="1040"/>
      <c r="BF28" s="1040"/>
      <c r="BG28" s="1041"/>
    </row>
    <row r="29" spans="4:72" x14ac:dyDescent="0.25">
      <c r="D29" s="464"/>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65"/>
      <c r="AE29" s="1036" t="s">
        <v>103</v>
      </c>
      <c r="AF29" s="1037"/>
      <c r="AG29" s="1037"/>
      <c r="AH29" s="1037"/>
      <c r="AI29" s="1037"/>
      <c r="AJ29" s="1037"/>
      <c r="AK29" s="1037"/>
      <c r="AL29" s="1037"/>
      <c r="AM29" s="1037"/>
      <c r="AN29" s="1037"/>
      <c r="AO29" s="1037"/>
      <c r="AP29" s="1037"/>
      <c r="AQ29" s="1037"/>
      <c r="AR29" s="1037"/>
      <c r="AS29" s="1037"/>
      <c r="AT29" s="1037"/>
      <c r="AU29" s="1037"/>
      <c r="AV29" s="1037"/>
      <c r="AW29" s="1037"/>
      <c r="AX29" s="1037"/>
      <c r="AY29" s="1037"/>
      <c r="AZ29" s="1037"/>
      <c r="BA29" s="1044">
        <f>SUM(BA24:BG28)</f>
        <v>0</v>
      </c>
      <c r="BB29" s="1044"/>
      <c r="BC29" s="1044"/>
      <c r="BD29" s="1044"/>
      <c r="BE29" s="1044"/>
      <c r="BF29" s="1044"/>
      <c r="BG29" s="1045"/>
    </row>
    <row r="30" spans="4:72" ht="15.75" thickBot="1" x14ac:dyDescent="0.3">
      <c r="D30" s="464"/>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65"/>
      <c r="AE30" s="1038" t="s">
        <v>132</v>
      </c>
      <c r="AF30" s="1039"/>
      <c r="AG30" s="1039"/>
      <c r="AH30" s="1039"/>
      <c r="AI30" s="1039"/>
      <c r="AJ30" s="1039"/>
      <c r="AK30" s="1039"/>
      <c r="AL30" s="1039"/>
      <c r="AM30" s="1039"/>
      <c r="AN30" s="1039"/>
      <c r="AO30" s="1039"/>
      <c r="AP30" s="1039"/>
      <c r="AQ30" s="1039"/>
      <c r="AR30" s="1039"/>
      <c r="AS30" s="1039"/>
      <c r="AT30" s="1039"/>
      <c r="AU30" s="1039"/>
      <c r="AV30" s="1039"/>
      <c r="AW30" s="1039"/>
      <c r="AX30" s="1039"/>
      <c r="AY30" s="1039"/>
      <c r="AZ30" s="1039"/>
      <c r="BA30" s="1034">
        <f>BA22-BA29</f>
        <v>0</v>
      </c>
      <c r="BB30" s="1034"/>
      <c r="BC30" s="1034"/>
      <c r="BD30" s="1034"/>
      <c r="BE30" s="1034"/>
      <c r="BF30" s="1034"/>
      <c r="BG30" s="1035"/>
    </row>
    <row r="31" spans="4:72" ht="15.75" thickBot="1" x14ac:dyDescent="0.3">
      <c r="D31" s="466"/>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1051" t="s">
        <v>131</v>
      </c>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31">
        <f>BA30/168/52</f>
        <v>0</v>
      </c>
      <c r="BB31" s="1032"/>
      <c r="BC31" s="1032"/>
      <c r="BD31" s="1032"/>
      <c r="BE31" s="1032"/>
      <c r="BF31" s="1032"/>
      <c r="BG31" s="1033"/>
    </row>
    <row r="32" spans="4:72" ht="15.75" thickBot="1" x14ac:dyDescent="0.3">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8"/>
      <c r="BB32" s="598"/>
      <c r="BC32" s="598"/>
      <c r="BD32" s="598"/>
      <c r="BE32" s="598"/>
      <c r="BF32" s="598"/>
      <c r="BG32" s="598"/>
    </row>
    <row r="33" spans="4:63" ht="25.5" customHeight="1" thickBot="1" x14ac:dyDescent="0.3">
      <c r="D33" s="1131" t="s">
        <v>827</v>
      </c>
      <c r="E33" s="1132"/>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3"/>
    </row>
    <row r="34" spans="4:63" ht="16.5" thickBot="1" x14ac:dyDescent="0.3">
      <c r="D34" s="26"/>
      <c r="J34" s="599"/>
      <c r="K34" s="599"/>
      <c r="L34" s="599"/>
      <c r="M34" s="599"/>
      <c r="N34" s="1134" t="s">
        <v>829</v>
      </c>
      <c r="O34" s="1134"/>
      <c r="P34" s="1134"/>
      <c r="Q34" s="1134"/>
      <c r="R34" s="1134"/>
      <c r="S34" s="1134"/>
      <c r="T34" s="1134"/>
      <c r="U34" s="1134"/>
      <c r="V34" s="1134"/>
      <c r="W34" s="1134"/>
      <c r="X34" s="1134"/>
      <c r="Y34" s="1134"/>
      <c r="Z34" s="1134"/>
      <c r="AA34" s="1134"/>
      <c r="AB34" s="1134"/>
      <c r="AC34" s="1134"/>
      <c r="AD34" s="1134"/>
      <c r="AE34" s="1134"/>
      <c r="AF34" s="1134"/>
      <c r="AG34" s="1128"/>
      <c r="AH34" s="1129"/>
      <c r="AI34" s="1129"/>
      <c r="AJ34" s="1129"/>
      <c r="AK34" s="1129"/>
      <c r="AL34" s="1130"/>
      <c r="AM34" s="599"/>
      <c r="AN34" s="1135" t="s">
        <v>830</v>
      </c>
      <c r="AO34" s="1135"/>
      <c r="AP34" s="1135"/>
      <c r="AQ34" s="1135"/>
      <c r="AR34" s="1135"/>
      <c r="AS34" s="1136"/>
      <c r="AT34" s="1137">
        <f>AG34/52/168</f>
        <v>0</v>
      </c>
      <c r="AU34" s="1138"/>
      <c r="AV34" s="1138"/>
      <c r="AW34" s="1138"/>
      <c r="AX34" s="1138"/>
      <c r="AY34" s="1138"/>
      <c r="AZ34" s="1139"/>
      <c r="BG34" s="27"/>
    </row>
    <row r="35" spans="4:63" ht="15.75" thickBot="1" x14ac:dyDescent="0.3">
      <c r="D35" s="2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30"/>
      <c r="BK35" s="7"/>
    </row>
    <row r="36" spans="4:63" x14ac:dyDescent="0.25">
      <c r="AG36" s="944"/>
      <c r="AH36" s="944"/>
      <c r="AI36" s="944"/>
      <c r="AJ36" s="944"/>
      <c r="AK36" s="944"/>
      <c r="AL36" s="944"/>
      <c r="AR36" s="1127"/>
      <c r="AS36" s="1127"/>
      <c r="AT36" s="1127"/>
      <c r="AU36" s="1127"/>
      <c r="AV36" s="1127"/>
      <c r="AW36" s="1127"/>
    </row>
  </sheetData>
  <sheetProtection algorithmName="SHA-512" hashValue="4sGmmeg+U3huKbfYruBb8/2PtFeKR+TasjA8ZB0+R2TD9+560YnHrf/jIJqtdeHKHZu/tahRun1s8U0N0nfVrw==" saltValue="VqPiVRo1fyirU+SWOJNedw==" spinCount="100000" sheet="1" objects="1" scenarios="1"/>
  <mergeCells count="110">
    <mergeCell ref="BA8:BG9"/>
    <mergeCell ref="D10:N10"/>
    <mergeCell ref="O10:Y10"/>
    <mergeCell ref="Z10:AF10"/>
    <mergeCell ref="AH10:AQ10"/>
    <mergeCell ref="AS10:AY10"/>
    <mergeCell ref="BA10:BG10"/>
    <mergeCell ref="D4:BG5"/>
    <mergeCell ref="D6:BG7"/>
    <mergeCell ref="D8:N9"/>
    <mergeCell ref="O8:Y9"/>
    <mergeCell ref="Z8:AF9"/>
    <mergeCell ref="AG8:AG9"/>
    <mergeCell ref="AH8:AQ9"/>
    <mergeCell ref="AR8:AR9"/>
    <mergeCell ref="AS8:AY9"/>
    <mergeCell ref="AZ8:AZ9"/>
    <mergeCell ref="D13:N13"/>
    <mergeCell ref="O13:Y13"/>
    <mergeCell ref="Z13:AF13"/>
    <mergeCell ref="AH13:AQ13"/>
    <mergeCell ref="AS13:AY13"/>
    <mergeCell ref="BA13:BG13"/>
    <mergeCell ref="BK11:BW11"/>
    <mergeCell ref="D12:N12"/>
    <mergeCell ref="O12:Y12"/>
    <mergeCell ref="Z12:AF12"/>
    <mergeCell ref="AH12:AQ12"/>
    <mergeCell ref="AS12:AY12"/>
    <mergeCell ref="BA12:BG12"/>
    <mergeCell ref="D11:N11"/>
    <mergeCell ref="O11:Y11"/>
    <mergeCell ref="Z11:AF11"/>
    <mergeCell ref="AH11:AQ11"/>
    <mergeCell ref="AS11:AY11"/>
    <mergeCell ref="BA11:BG11"/>
    <mergeCell ref="D15:N15"/>
    <mergeCell ref="O15:Y15"/>
    <mergeCell ref="Z15:AF15"/>
    <mergeCell ref="AH15:AQ15"/>
    <mergeCell ref="AS15:AY15"/>
    <mergeCell ref="BA15:BG15"/>
    <mergeCell ref="D14:N14"/>
    <mergeCell ref="O14:Y14"/>
    <mergeCell ref="Z14:AF14"/>
    <mergeCell ref="AH14:AQ14"/>
    <mergeCell ref="AS14:AY14"/>
    <mergeCell ref="BA14:BG14"/>
    <mergeCell ref="D17:N17"/>
    <mergeCell ref="O17:Y17"/>
    <mergeCell ref="Z17:AF17"/>
    <mergeCell ref="AH17:AQ17"/>
    <mergeCell ref="AS17:AY17"/>
    <mergeCell ref="BA17:BG17"/>
    <mergeCell ref="D16:N16"/>
    <mergeCell ref="O16:Y16"/>
    <mergeCell ref="Z16:AF16"/>
    <mergeCell ref="AH16:AQ16"/>
    <mergeCell ref="AS16:AY16"/>
    <mergeCell ref="BA16:BG16"/>
    <mergeCell ref="D19:N19"/>
    <mergeCell ref="O19:Y19"/>
    <mergeCell ref="Z19:AF19"/>
    <mergeCell ref="AH19:AQ19"/>
    <mergeCell ref="AS19:AY19"/>
    <mergeCell ref="BA19:BG19"/>
    <mergeCell ref="D18:N18"/>
    <mergeCell ref="O18:Y18"/>
    <mergeCell ref="Z18:AF18"/>
    <mergeCell ref="AH18:AQ18"/>
    <mergeCell ref="AS18:AY18"/>
    <mergeCell ref="BA18:BG18"/>
    <mergeCell ref="D21:N21"/>
    <mergeCell ref="O21:Y21"/>
    <mergeCell ref="Z21:AF21"/>
    <mergeCell ref="AH21:AQ21"/>
    <mergeCell ref="AS21:AY21"/>
    <mergeCell ref="BA21:BG21"/>
    <mergeCell ref="D20:N20"/>
    <mergeCell ref="O20:Y20"/>
    <mergeCell ref="Z20:AF20"/>
    <mergeCell ref="AH20:AQ20"/>
    <mergeCell ref="AS20:AY20"/>
    <mergeCell ref="BA20:BG20"/>
    <mergeCell ref="AE26:AY26"/>
    <mergeCell ref="BA26:BG26"/>
    <mergeCell ref="AE27:AY27"/>
    <mergeCell ref="BA27:BG27"/>
    <mergeCell ref="AE28:AY28"/>
    <mergeCell ref="BA28:BG28"/>
    <mergeCell ref="AG22:AY22"/>
    <mergeCell ref="BA22:BG22"/>
    <mergeCell ref="D23:BG23"/>
    <mergeCell ref="AE24:AY24"/>
    <mergeCell ref="BA24:BG24"/>
    <mergeCell ref="AE25:AY25"/>
    <mergeCell ref="BA25:BG25"/>
    <mergeCell ref="D33:BG33"/>
    <mergeCell ref="N34:AF34"/>
    <mergeCell ref="AG34:AL34"/>
    <mergeCell ref="AN34:AS34"/>
    <mergeCell ref="AT34:AZ34"/>
    <mergeCell ref="AG36:AL36"/>
    <mergeCell ref="AR36:AW36"/>
    <mergeCell ref="AE29:AZ29"/>
    <mergeCell ref="BA29:BG29"/>
    <mergeCell ref="AE30:AZ30"/>
    <mergeCell ref="BA30:BG30"/>
    <mergeCell ref="AE31:AZ31"/>
    <mergeCell ref="BA31:BG31"/>
  </mergeCells>
  <printOptions horizontalCentered="1"/>
  <pageMargins left="0.45" right="0.45" top="1" bottom="0.25" header="0.3" footer="0.3"/>
  <pageSetup scale="98" fitToHeight="0" orientation="portrait" r:id="rId1"/>
  <headerFooter>
    <oddHeader>&amp;C&amp;G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theme="1"/>
    <pageSetUpPr fitToPage="1"/>
  </sheetPr>
  <dimension ref="B1:BR69"/>
  <sheetViews>
    <sheetView showGridLines="0" showRowColHeaders="0" zoomScaleNormal="100" workbookViewId="0"/>
  </sheetViews>
  <sheetFormatPr defaultRowHeight="15" x14ac:dyDescent="0.25"/>
  <cols>
    <col min="1" max="1" width="4.42578125" customWidth="1"/>
    <col min="2" max="2" width="27.7109375" customWidth="1"/>
    <col min="3" max="3" width="4.85546875" customWidth="1"/>
    <col min="4" max="60" width="1.7109375" customWidth="1"/>
    <col min="67" max="67" width="9" customWidth="1"/>
    <col min="68" max="68" width="6.28515625" hidden="1" customWidth="1"/>
    <col min="69" max="69" width="7.28515625" hidden="1" customWidth="1"/>
    <col min="70" max="70" width="0" hidden="1" customWidth="1"/>
  </cols>
  <sheetData>
    <row r="1" spans="2:70" ht="18.75" x14ac:dyDescent="0.3">
      <c r="C1" s="938" t="s">
        <v>658</v>
      </c>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row>
    <row r="2" spans="2:70" ht="18.75" x14ac:dyDescent="0.3">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row>
    <row r="3" spans="2:70" ht="19.5" thickBot="1" x14ac:dyDescent="0.35">
      <c r="C3" s="122"/>
      <c r="D3" s="1403" t="s">
        <v>184</v>
      </c>
      <c r="E3" s="1403"/>
      <c r="F3" s="1403"/>
      <c r="G3" s="1403"/>
      <c r="H3" s="1403"/>
      <c r="I3" s="1403"/>
      <c r="J3" s="1403"/>
      <c r="K3" s="1403"/>
      <c r="L3" s="1403"/>
      <c r="M3" s="1403"/>
      <c r="N3" s="1403"/>
      <c r="O3" s="1403"/>
      <c r="P3" s="1403"/>
      <c r="Q3" s="1403"/>
      <c r="R3" s="1403"/>
      <c r="S3" s="1403"/>
      <c r="T3" s="1403"/>
      <c r="U3" s="1403"/>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22"/>
      <c r="AU3" s="122"/>
      <c r="AV3" s="122"/>
      <c r="AW3" s="122"/>
      <c r="AX3" s="122"/>
      <c r="AY3" s="122"/>
      <c r="AZ3" s="122"/>
      <c r="BA3" s="122"/>
      <c r="BB3" s="122"/>
    </row>
    <row r="4" spans="2:70" ht="15.75" customHeight="1" x14ac:dyDescent="0.25">
      <c r="D4" s="1405" t="s">
        <v>185</v>
      </c>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7"/>
      <c r="BB4" s="123"/>
    </row>
    <row r="5" spans="2:70" x14ac:dyDescent="0.25">
      <c r="C5" s="123"/>
      <c r="D5" s="1408"/>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10"/>
      <c r="BB5" s="123"/>
    </row>
    <row r="6" spans="2:70" ht="15.75" thickBot="1" x14ac:dyDescent="0.3">
      <c r="B6" s="7"/>
      <c r="C6" s="123"/>
      <c r="D6" s="1411"/>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c r="AT6" s="1412"/>
      <c r="AU6" s="1412"/>
      <c r="AV6" s="1412"/>
      <c r="AW6" s="1412"/>
      <c r="AX6" s="1412"/>
      <c r="AY6" s="1412"/>
      <c r="AZ6" s="1412"/>
      <c r="BA6" s="1413"/>
      <c r="BB6" s="123"/>
    </row>
    <row r="7" spans="2:70" ht="15.75" thickBot="1" x14ac:dyDescent="0.3"/>
    <row r="8" spans="2:70" x14ac:dyDescent="0.25">
      <c r="D8" s="971" t="s">
        <v>186</v>
      </c>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3"/>
      <c r="BP8" t="s">
        <v>187</v>
      </c>
    </row>
    <row r="9" spans="2:70" ht="8.1" customHeight="1" x14ac:dyDescent="0.25">
      <c r="D9" s="103"/>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W9" s="53"/>
      <c r="AX9" s="53"/>
      <c r="AY9" s="53"/>
      <c r="AZ9" s="53"/>
      <c r="BA9" s="27"/>
      <c r="BP9" t="s">
        <v>41</v>
      </c>
    </row>
    <row r="10" spans="2:70" x14ac:dyDescent="0.25">
      <c r="D10" s="1390" t="s">
        <v>189</v>
      </c>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W10" s="1060"/>
      <c r="AX10" s="1061"/>
      <c r="AY10" s="1061"/>
      <c r="AZ10" s="1188"/>
      <c r="BA10" s="27"/>
    </row>
    <row r="11" spans="2:70" ht="8.1" customHeight="1" x14ac:dyDescent="0.25">
      <c r="D11" s="103"/>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W11" s="53"/>
      <c r="AX11" s="53"/>
      <c r="AY11" s="53"/>
      <c r="AZ11" s="53"/>
      <c r="BA11" s="27"/>
    </row>
    <row r="12" spans="2:70" x14ac:dyDescent="0.25">
      <c r="D12" s="1390" t="s">
        <v>753</v>
      </c>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W12" s="1060"/>
      <c r="AX12" s="1061"/>
      <c r="AY12" s="1061"/>
      <c r="AZ12" s="1188"/>
      <c r="BA12" s="27"/>
      <c r="BP12" t="s">
        <v>190</v>
      </c>
      <c r="BQ12" t="s">
        <v>194</v>
      </c>
      <c r="BR12" t="s">
        <v>40</v>
      </c>
    </row>
    <row r="13" spans="2:70" ht="8.1" customHeight="1" x14ac:dyDescent="0.25">
      <c r="D13" s="103"/>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W13" s="53"/>
      <c r="AX13" s="53"/>
      <c r="AY13" s="53"/>
      <c r="AZ13" s="53"/>
      <c r="BA13" s="27"/>
      <c r="BP13" t="s">
        <v>191</v>
      </c>
      <c r="BQ13" t="s">
        <v>207</v>
      </c>
      <c r="BR13" t="s">
        <v>41</v>
      </c>
    </row>
    <row r="14" spans="2:70" x14ac:dyDescent="0.25">
      <c r="D14" s="1390" t="s">
        <v>752</v>
      </c>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W14" s="1060"/>
      <c r="AX14" s="1061"/>
      <c r="AY14" s="1061"/>
      <c r="AZ14" s="1188"/>
      <c r="BA14" s="27"/>
      <c r="BI14" s="53"/>
      <c r="BP14" t="s">
        <v>192</v>
      </c>
      <c r="BQ14" t="s">
        <v>208</v>
      </c>
    </row>
    <row r="15" spans="2:70" ht="8.1" customHeight="1" x14ac:dyDescent="0.25">
      <c r="D15" s="103"/>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W15" s="53"/>
      <c r="AX15" s="53"/>
      <c r="AY15" s="53"/>
      <c r="AZ15" s="53"/>
      <c r="BA15" s="27"/>
      <c r="BI15" s="53"/>
      <c r="BP15" t="s">
        <v>193</v>
      </c>
      <c r="BQ15" t="s">
        <v>209</v>
      </c>
    </row>
    <row r="16" spans="2:70" ht="15" customHeight="1" x14ac:dyDescent="0.25">
      <c r="D16" s="1390" t="s">
        <v>754</v>
      </c>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9" t="s">
        <v>756</v>
      </c>
      <c r="AI16" s="1399"/>
      <c r="AJ16" s="1399"/>
      <c r="AK16" s="1399"/>
      <c r="AL16" s="1399"/>
      <c r="AM16" s="1399"/>
      <c r="AN16" s="1399"/>
      <c r="AO16" s="1399"/>
      <c r="AP16" s="1399"/>
      <c r="AQ16" s="1399"/>
      <c r="AR16" s="1399"/>
      <c r="AS16" s="1399"/>
      <c r="AT16" s="1399"/>
      <c r="AU16" s="1399"/>
      <c r="AV16" s="1399"/>
      <c r="AW16" s="1060"/>
      <c r="AX16" s="1061"/>
      <c r="AY16" s="1061"/>
      <c r="AZ16" s="1188"/>
      <c r="BA16" s="27"/>
      <c r="BP16" t="s">
        <v>194</v>
      </c>
      <c r="BQ16" t="s">
        <v>210</v>
      </c>
    </row>
    <row r="17" spans="4:69" ht="8.1" customHeight="1" x14ac:dyDescent="0.25">
      <c r="D17" s="103"/>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399"/>
      <c r="AI17" s="1399"/>
      <c r="AJ17" s="1399"/>
      <c r="AK17" s="1399"/>
      <c r="AL17" s="1399"/>
      <c r="AM17" s="1399"/>
      <c r="AN17" s="1399"/>
      <c r="AO17" s="1399"/>
      <c r="AP17" s="1399"/>
      <c r="AQ17" s="1399"/>
      <c r="AR17" s="1399"/>
      <c r="AS17" s="1399"/>
      <c r="AT17" s="1399"/>
      <c r="AU17" s="1399"/>
      <c r="AV17" s="1399"/>
      <c r="AW17" s="53"/>
      <c r="AX17" s="53"/>
      <c r="AY17" s="53"/>
      <c r="AZ17" s="53"/>
      <c r="BA17" s="27"/>
      <c r="BQ17" t="s">
        <v>211</v>
      </c>
    </row>
    <row r="18" spans="4:69" x14ac:dyDescent="0.25">
      <c r="D18" s="1390" t="s">
        <v>757</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9"/>
      <c r="AI18" s="1399"/>
      <c r="AJ18" s="1399"/>
      <c r="AK18" s="1399"/>
      <c r="AL18" s="1399"/>
      <c r="AM18" s="1399"/>
      <c r="AN18" s="1399"/>
      <c r="AO18" s="1399"/>
      <c r="AP18" s="1399"/>
      <c r="AQ18" s="1399"/>
      <c r="AR18" s="1399"/>
      <c r="AS18" s="1399"/>
      <c r="AT18" s="1399"/>
      <c r="AU18" s="1399"/>
      <c r="AV18" s="1399"/>
      <c r="AW18" s="1060"/>
      <c r="AX18" s="1061"/>
      <c r="AY18" s="1061"/>
      <c r="AZ18" s="1188"/>
      <c r="BA18" s="27"/>
    </row>
    <row r="19" spans="4:69" x14ac:dyDescent="0.25">
      <c r="D19" s="103"/>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469"/>
      <c r="AI19" s="469"/>
      <c r="AJ19" s="469"/>
      <c r="AK19" s="469"/>
      <c r="AL19" s="469"/>
      <c r="AM19" s="469"/>
      <c r="AN19" s="469"/>
      <c r="AO19" s="469"/>
      <c r="AP19" s="469"/>
      <c r="AQ19" s="469"/>
      <c r="AR19" s="469"/>
      <c r="AS19" s="469"/>
      <c r="AT19" s="469"/>
      <c r="AU19" s="469"/>
      <c r="AV19" s="469"/>
      <c r="AW19" s="470"/>
      <c r="AX19" s="470"/>
      <c r="AY19" s="470"/>
      <c r="AZ19" s="470"/>
      <c r="BA19" s="27"/>
    </row>
    <row r="20" spans="4:69" x14ac:dyDescent="0.25">
      <c r="D20" s="1390" t="s">
        <v>755</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469"/>
      <c r="AW20" s="1400">
        <f>SUM(AW10,AW12,AW14,AW16,AW18)</f>
        <v>0</v>
      </c>
      <c r="AX20" s="1401"/>
      <c r="AY20" s="1401"/>
      <c r="AZ20" s="1402"/>
      <c r="BA20" s="27"/>
    </row>
    <row r="21" spans="4:69" ht="8.1" customHeight="1" thickBot="1" x14ac:dyDescent="0.3">
      <c r="D21" s="124"/>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6"/>
      <c r="AI21" s="126"/>
      <c r="AJ21" s="126"/>
      <c r="AK21" s="126"/>
      <c r="AL21" s="126"/>
      <c r="AM21" s="126"/>
      <c r="AN21" s="126"/>
      <c r="AO21" s="126"/>
      <c r="AP21" s="126"/>
      <c r="AQ21" s="126"/>
      <c r="AR21" s="126"/>
      <c r="AS21" s="126"/>
      <c r="AT21" s="126"/>
      <c r="AU21" s="126"/>
      <c r="AV21" s="126"/>
      <c r="AW21" s="104"/>
      <c r="AX21" s="104"/>
      <c r="AY21" s="104"/>
      <c r="AZ21" s="104"/>
      <c r="BA21" s="30"/>
    </row>
    <row r="22" spans="4:69" ht="15.75" thickBot="1" x14ac:dyDescent="0.3"/>
    <row r="23" spans="4:69" x14ac:dyDescent="0.25">
      <c r="D23" s="971" t="s">
        <v>736</v>
      </c>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3"/>
    </row>
    <row r="24" spans="4:69" x14ac:dyDescent="0.25">
      <c r="D24" s="1390" t="s">
        <v>195</v>
      </c>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U24" s="1060"/>
      <c r="AV24" s="1061"/>
      <c r="AW24" s="1061"/>
      <c r="AX24" s="1188"/>
      <c r="BA24" s="27"/>
    </row>
    <row r="25" spans="4:69" ht="8.1" customHeight="1" x14ac:dyDescent="0.25">
      <c r="D25" s="103"/>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U25" s="53"/>
      <c r="AV25" s="53"/>
      <c r="AW25" s="53"/>
      <c r="AX25" s="53"/>
      <c r="BA25" s="27"/>
    </row>
    <row r="26" spans="4:69" x14ac:dyDescent="0.25">
      <c r="D26" s="1390" t="s">
        <v>196</v>
      </c>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U26" s="1060"/>
      <c r="AV26" s="1061"/>
      <c r="AW26" s="1061"/>
      <c r="AX26" s="1188"/>
      <c r="BA26" s="27"/>
      <c r="BE26" s="839" t="s">
        <v>253</v>
      </c>
      <c r="BF26" s="839"/>
      <c r="BG26" s="839"/>
      <c r="BH26" s="839"/>
      <c r="BI26" s="839"/>
      <c r="BJ26" s="839"/>
      <c r="BK26" s="839"/>
      <c r="BL26" s="839"/>
      <c r="BM26" s="839"/>
    </row>
    <row r="27" spans="4:69" ht="7.5" customHeight="1" x14ac:dyDescent="0.25">
      <c r="D27" s="103"/>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U27" s="470"/>
      <c r="AV27" s="470"/>
      <c r="AW27" s="470"/>
      <c r="AX27" s="470"/>
      <c r="BA27" s="27"/>
      <c r="BE27" s="471"/>
      <c r="BF27" s="471"/>
      <c r="BG27" s="471"/>
      <c r="BH27" s="471"/>
      <c r="BI27" s="471"/>
      <c r="BJ27" s="471"/>
      <c r="BK27" s="471"/>
      <c r="BL27" s="471"/>
      <c r="BM27" s="471"/>
    </row>
    <row r="28" spans="4:69" x14ac:dyDescent="0.25">
      <c r="D28" s="1397" t="s">
        <v>197</v>
      </c>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G28" s="476"/>
      <c r="AH28" s="476"/>
      <c r="AI28" s="476"/>
      <c r="AJ28" s="476"/>
      <c r="AU28" s="1060"/>
      <c r="AV28" s="1061"/>
      <c r="AW28" s="1061"/>
      <c r="AX28" s="1188"/>
      <c r="BA28" s="27"/>
      <c r="BE28" s="471"/>
      <c r="BF28" s="471"/>
      <c r="BG28" s="471"/>
      <c r="BH28" s="471"/>
      <c r="BI28" s="471"/>
      <c r="BJ28" s="471"/>
      <c r="BK28" s="471"/>
      <c r="BL28" s="471"/>
      <c r="BM28" s="471"/>
    </row>
    <row r="29" spans="4:69" ht="7.5" customHeight="1" x14ac:dyDescent="0.25">
      <c r="D29" s="127"/>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G29" s="53"/>
      <c r="AH29" s="53"/>
      <c r="AI29" s="53"/>
      <c r="AJ29" s="53"/>
      <c r="BA29" s="27"/>
      <c r="BE29" s="471"/>
      <c r="BF29" s="471"/>
      <c r="BG29" s="471"/>
      <c r="BH29" s="471"/>
      <c r="BI29" s="471"/>
      <c r="BJ29" s="471"/>
      <c r="BK29" s="471"/>
      <c r="BL29" s="471"/>
      <c r="BM29" s="471"/>
    </row>
    <row r="30" spans="4:69" ht="15.6" customHeight="1" x14ac:dyDescent="0.25">
      <c r="D30" s="1397" t="s">
        <v>198</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G30" s="476"/>
      <c r="AH30" s="476"/>
      <c r="AI30" s="476"/>
      <c r="AJ30" s="476"/>
      <c r="AU30" s="1060"/>
      <c r="AV30" s="1061"/>
      <c r="AW30" s="1061"/>
      <c r="AX30" s="1188"/>
      <c r="BA30" s="27"/>
      <c r="BE30" s="134"/>
      <c r="BF30" s="134"/>
      <c r="BG30" s="134"/>
      <c r="BH30" s="134"/>
      <c r="BI30" s="134"/>
      <c r="BJ30" s="134"/>
      <c r="BK30" s="134"/>
      <c r="BL30" s="134"/>
      <c r="BM30" s="134"/>
      <c r="BN30" s="134"/>
    </row>
    <row r="31" spans="4:69" ht="7.5" customHeight="1" x14ac:dyDescent="0.25">
      <c r="D31" s="127"/>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G31" s="476"/>
      <c r="AH31" s="476"/>
      <c r="AI31" s="476"/>
      <c r="AJ31" s="476"/>
      <c r="AU31" s="480"/>
      <c r="AV31" s="480"/>
      <c r="AW31" s="480"/>
      <c r="AX31" s="480"/>
      <c r="BA31" s="27"/>
      <c r="BE31" s="134"/>
      <c r="BF31" s="134"/>
      <c r="BG31" s="134"/>
      <c r="BH31" s="134"/>
      <c r="BI31" s="134"/>
      <c r="BJ31" s="134"/>
      <c r="BK31" s="134"/>
      <c r="BL31" s="134"/>
      <c r="BM31" s="134"/>
      <c r="BN31" s="134"/>
    </row>
    <row r="32" spans="4:69" ht="15" customHeight="1" x14ac:dyDescent="0.25">
      <c r="D32" s="1390" t="s">
        <v>762</v>
      </c>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T32" s="1379"/>
      <c r="AU32" s="1377"/>
      <c r="AV32" s="1377"/>
      <c r="AW32" s="1377"/>
      <c r="AX32" s="1377"/>
      <c r="AY32" s="1378"/>
      <c r="BA32" s="27"/>
      <c r="BE32" s="134"/>
      <c r="BF32" s="134"/>
      <c r="BG32" s="134"/>
      <c r="BH32" s="134"/>
      <c r="BI32" s="134"/>
      <c r="BJ32" s="134"/>
      <c r="BK32" s="134"/>
      <c r="BL32" s="134"/>
      <c r="BM32" s="134"/>
      <c r="BN32" s="134"/>
    </row>
    <row r="33" spans="4:66" ht="8.1" customHeight="1" thickBot="1" x14ac:dyDescent="0.3">
      <c r="D33" s="124"/>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29"/>
      <c r="AS33" s="29"/>
      <c r="AT33" s="179"/>
      <c r="AU33" s="179"/>
      <c r="AV33" s="179"/>
      <c r="AW33" s="179"/>
      <c r="AX33" s="179"/>
      <c r="AY33" s="179"/>
      <c r="AZ33" s="29"/>
      <c r="BA33" s="30"/>
      <c r="BE33" s="134"/>
      <c r="BF33" s="134"/>
      <c r="BG33" s="134"/>
      <c r="BH33" s="134"/>
      <c r="BI33" s="134"/>
      <c r="BJ33" s="134"/>
      <c r="BK33" s="134"/>
      <c r="BL33" s="134"/>
      <c r="BM33" s="134"/>
      <c r="BN33" s="134"/>
    </row>
    <row r="34" spans="4:66" ht="15.75" thickBot="1" x14ac:dyDescent="0.3">
      <c r="BE34" s="134"/>
      <c r="BF34" s="134"/>
      <c r="BG34" s="134"/>
      <c r="BH34" s="134"/>
      <c r="BI34" s="134"/>
      <c r="BJ34" s="134"/>
      <c r="BK34" s="134"/>
      <c r="BL34" s="134"/>
      <c r="BM34" s="134"/>
      <c r="BN34" s="134"/>
    </row>
    <row r="35" spans="4:66" ht="15.6" customHeight="1" x14ac:dyDescent="0.25">
      <c r="D35" s="971" t="s">
        <v>737</v>
      </c>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3"/>
      <c r="BE35" s="134"/>
      <c r="BF35" s="134"/>
      <c r="BG35" s="134"/>
      <c r="BH35" s="134"/>
      <c r="BI35" s="134"/>
      <c r="BJ35" s="134"/>
      <c r="BK35" s="134"/>
      <c r="BL35" s="134"/>
      <c r="BM35" s="134"/>
      <c r="BN35" s="134"/>
    </row>
    <row r="36" spans="4:66" ht="15.6" customHeight="1" x14ac:dyDescent="0.25">
      <c r="D36" s="1390" t="s">
        <v>195</v>
      </c>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U36" s="1060"/>
      <c r="AV36" s="1061"/>
      <c r="AW36" s="1061"/>
      <c r="AX36" s="1188"/>
      <c r="BA36" s="27"/>
      <c r="BE36" s="134"/>
      <c r="BF36" s="134"/>
      <c r="BG36" s="134"/>
      <c r="BH36" s="134"/>
      <c r="BI36" s="134"/>
      <c r="BJ36" s="134"/>
      <c r="BK36" s="134"/>
      <c r="BL36" s="134"/>
      <c r="BM36" s="134"/>
      <c r="BN36" s="134"/>
    </row>
    <row r="37" spans="4:66" ht="7.5" customHeight="1" x14ac:dyDescent="0.25">
      <c r="D37" s="103"/>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U37" s="470"/>
      <c r="AV37" s="470"/>
      <c r="AW37" s="470"/>
      <c r="AX37" s="470"/>
      <c r="BA37" s="27"/>
      <c r="BE37" s="134"/>
      <c r="BF37" s="134"/>
      <c r="BG37" s="134"/>
      <c r="BH37" s="134"/>
      <c r="BI37" s="134"/>
      <c r="BJ37" s="134"/>
      <c r="BK37" s="134"/>
      <c r="BL37" s="134"/>
      <c r="BM37" s="134"/>
      <c r="BN37" s="134"/>
    </row>
    <row r="38" spans="4:66" ht="15.6" customHeight="1" x14ac:dyDescent="0.25">
      <c r="D38" s="477" t="s">
        <v>738</v>
      </c>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138"/>
      <c r="AE38" s="138"/>
      <c r="AF38" s="138"/>
      <c r="AG38" s="478"/>
      <c r="AH38" s="478"/>
      <c r="AI38" s="478"/>
      <c r="AJ38" s="478"/>
      <c r="AK38" s="138"/>
      <c r="AL38" s="138"/>
      <c r="AM38" s="138"/>
      <c r="AN38" s="138"/>
      <c r="AO38" s="138"/>
      <c r="AU38" s="1060"/>
      <c r="AV38" s="1061"/>
      <c r="AW38" s="1061"/>
      <c r="AX38" s="1188"/>
      <c r="BA38" s="27"/>
      <c r="BE38" s="134"/>
      <c r="BF38" s="134"/>
      <c r="BG38" s="134"/>
      <c r="BH38" s="134"/>
      <c r="BI38" s="134"/>
      <c r="BJ38" s="134"/>
      <c r="BK38" s="134"/>
      <c r="BL38" s="134"/>
      <c r="BM38" s="134"/>
      <c r="BN38" s="134"/>
    </row>
    <row r="39" spans="4:66" ht="7.5" customHeight="1" x14ac:dyDescent="0.25">
      <c r="D39" s="127"/>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G39" s="53"/>
      <c r="AH39" s="53"/>
      <c r="AI39" s="53"/>
      <c r="AJ39" s="53"/>
      <c r="BA39" s="27"/>
      <c r="BE39" s="134"/>
      <c r="BF39" s="134"/>
      <c r="BG39" s="134"/>
      <c r="BH39" s="134"/>
      <c r="BI39" s="134"/>
      <c r="BJ39" s="134"/>
      <c r="BK39" s="134"/>
      <c r="BL39" s="134"/>
      <c r="BM39" s="134"/>
      <c r="BN39" s="134"/>
    </row>
    <row r="40" spans="4:66" ht="15.6" customHeight="1" x14ac:dyDescent="0.25">
      <c r="D40" s="1421" t="s">
        <v>763</v>
      </c>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U40" s="1060"/>
      <c r="AV40" s="1061"/>
      <c r="AW40" s="1061"/>
      <c r="AX40" s="1188"/>
      <c r="BA40" s="27"/>
      <c r="BE40" s="134"/>
      <c r="BF40" s="134"/>
      <c r="BG40" s="134"/>
      <c r="BH40" s="134"/>
      <c r="BI40" s="134"/>
      <c r="BJ40" s="134"/>
      <c r="BK40" s="134"/>
      <c r="BL40" s="134"/>
      <c r="BM40" s="134"/>
      <c r="BN40" s="134"/>
    </row>
    <row r="41" spans="4:66" ht="7.5" customHeight="1" x14ac:dyDescent="0.25">
      <c r="D41" s="103"/>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U41" s="470"/>
      <c r="AV41" s="470"/>
      <c r="AW41" s="470"/>
      <c r="AX41" s="470"/>
      <c r="BA41" s="27"/>
      <c r="BE41" s="134"/>
      <c r="BF41" s="134"/>
      <c r="BG41" s="134"/>
      <c r="BH41" s="134"/>
      <c r="BI41" s="134"/>
      <c r="BJ41" s="134"/>
      <c r="BK41" s="134"/>
      <c r="BL41" s="134"/>
      <c r="BM41" s="134"/>
      <c r="BN41" s="134"/>
    </row>
    <row r="42" spans="4:66" ht="15.6" customHeight="1" x14ac:dyDescent="0.25">
      <c r="D42" s="1390" t="s">
        <v>762</v>
      </c>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T42" s="1379"/>
      <c r="AU42" s="1377"/>
      <c r="AV42" s="1377"/>
      <c r="AW42" s="1377"/>
      <c r="AX42" s="1377"/>
      <c r="AY42" s="1378"/>
      <c r="BA42" s="27"/>
      <c r="BE42" s="134"/>
      <c r="BF42" s="134"/>
      <c r="BG42" s="134"/>
      <c r="BH42" s="134"/>
      <c r="BI42" s="134"/>
      <c r="BJ42" s="134"/>
      <c r="BK42" s="134"/>
      <c r="BL42" s="134"/>
      <c r="BM42" s="134"/>
      <c r="BN42" s="134"/>
    </row>
    <row r="43" spans="4:66" ht="15.6" customHeight="1" thickBot="1" x14ac:dyDescent="0.3">
      <c r="D43" s="124"/>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29"/>
      <c r="AS43" s="29"/>
      <c r="AT43" s="479"/>
      <c r="AU43" s="479"/>
      <c r="AV43" s="479"/>
      <c r="AW43" s="479"/>
      <c r="AX43" s="479"/>
      <c r="AY43" s="479"/>
      <c r="AZ43" s="29"/>
      <c r="BA43" s="30"/>
      <c r="BE43" s="134"/>
      <c r="BF43" s="134"/>
      <c r="BG43" s="134"/>
      <c r="BH43" s="134"/>
      <c r="BI43" s="134"/>
      <c r="BJ43" s="134"/>
      <c r="BK43" s="134"/>
      <c r="BL43" s="134"/>
      <c r="BM43" s="134"/>
      <c r="BN43" s="134"/>
    </row>
    <row r="44" spans="4:66" ht="15.6" customHeight="1" thickBot="1" x14ac:dyDescent="0.3">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T44" s="52"/>
      <c r="AU44" s="52"/>
      <c r="AV44" s="52"/>
      <c r="AW44" s="52"/>
      <c r="AX44" s="52"/>
      <c r="AY44" s="52"/>
      <c r="BE44" s="134"/>
      <c r="BF44" s="134"/>
      <c r="BG44" s="134"/>
      <c r="BH44" s="134"/>
      <c r="BI44" s="134"/>
      <c r="BJ44" s="134"/>
      <c r="BK44" s="134"/>
      <c r="BL44" s="134"/>
      <c r="BM44" s="134"/>
      <c r="BN44" s="134"/>
    </row>
    <row r="45" spans="4:66" ht="15.6" customHeight="1" x14ac:dyDescent="0.25">
      <c r="D45" s="1418" t="s">
        <v>739</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20"/>
      <c r="BE45" s="134"/>
      <c r="BF45" s="134"/>
      <c r="BG45" s="134"/>
      <c r="BH45" s="134"/>
      <c r="BI45" s="134"/>
      <c r="BJ45" s="134"/>
      <c r="BK45" s="134"/>
      <c r="BL45" s="134"/>
      <c r="BM45" s="134"/>
      <c r="BN45" s="134"/>
    </row>
    <row r="46" spans="4:66" ht="15.6" customHeight="1" x14ac:dyDescent="0.25">
      <c r="D46" s="1390" t="s">
        <v>199</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c r="AI46" s="1391"/>
      <c r="AJ46" s="1391"/>
      <c r="AU46" s="1060"/>
      <c r="AV46" s="1061"/>
      <c r="AW46" s="1061"/>
      <c r="AX46" s="1188"/>
      <c r="BA46" s="27"/>
      <c r="BE46" s="134"/>
      <c r="BF46" s="134"/>
      <c r="BG46" s="134"/>
      <c r="BH46" s="134"/>
      <c r="BI46" s="134"/>
      <c r="BJ46" s="134"/>
      <c r="BK46" s="134"/>
      <c r="BL46" s="134"/>
      <c r="BM46" s="134"/>
      <c r="BN46" s="134"/>
    </row>
    <row r="47" spans="4:66" ht="7.5" customHeight="1" x14ac:dyDescent="0.25">
      <c r="D47" s="103"/>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U47" s="53"/>
      <c r="AV47" s="53"/>
      <c r="AW47" s="53"/>
      <c r="AX47" s="53"/>
      <c r="BA47" s="27"/>
      <c r="BE47" s="134"/>
      <c r="BF47" s="134"/>
      <c r="BG47" s="134"/>
      <c r="BH47" s="134"/>
      <c r="BI47" s="134"/>
      <c r="BJ47" s="134"/>
      <c r="BK47" s="134"/>
      <c r="BL47" s="134"/>
      <c r="BM47" s="134"/>
      <c r="BN47" s="134"/>
    </row>
    <row r="48" spans="4:66" x14ac:dyDescent="0.25">
      <c r="D48" s="1416" t="s">
        <v>200</v>
      </c>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U48" s="1060"/>
      <c r="AV48" s="1061"/>
      <c r="AW48" s="1061"/>
      <c r="AX48" s="1188"/>
      <c r="BA48" s="27"/>
      <c r="BE48" s="134"/>
      <c r="BF48" s="134"/>
      <c r="BG48" s="134"/>
      <c r="BH48" s="134"/>
      <c r="BI48" s="134"/>
      <c r="BJ48" s="134"/>
      <c r="BK48" s="134"/>
      <c r="BL48" s="134"/>
      <c r="BM48" s="134"/>
      <c r="BN48" s="134"/>
    </row>
    <row r="49" spans="4:66" ht="7.5" customHeight="1" x14ac:dyDescent="0.25">
      <c r="D49" s="103"/>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U49" s="53"/>
      <c r="AV49" s="53"/>
      <c r="AW49" s="53"/>
      <c r="AX49" s="53"/>
      <c r="BA49" s="27"/>
      <c r="BE49" s="134"/>
      <c r="BF49" s="134"/>
      <c r="BG49" s="134"/>
      <c r="BH49" s="134"/>
      <c r="BI49" s="134"/>
      <c r="BJ49" s="134"/>
      <c r="BK49" s="134"/>
      <c r="BL49" s="134"/>
      <c r="BM49" s="134"/>
      <c r="BN49" s="134"/>
    </row>
    <row r="50" spans="4:66" ht="15.6" customHeight="1" x14ac:dyDescent="0.25">
      <c r="D50" s="1390" t="s">
        <v>761</v>
      </c>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T50" s="1379"/>
      <c r="AU50" s="1377"/>
      <c r="AV50" s="1377"/>
      <c r="AW50" s="1377"/>
      <c r="AX50" s="1377"/>
      <c r="AY50" s="1378"/>
      <c r="BA50" s="27"/>
      <c r="BE50" s="134"/>
      <c r="BF50" s="134"/>
      <c r="BG50" s="134"/>
      <c r="BH50" s="134"/>
      <c r="BI50" s="134"/>
      <c r="BJ50" s="134"/>
      <c r="BK50" s="134"/>
      <c r="BL50" s="134"/>
      <c r="BM50" s="134"/>
      <c r="BN50" s="134"/>
    </row>
    <row r="51" spans="4:66" ht="7.5" customHeight="1" thickBot="1" x14ac:dyDescent="0.3">
      <c r="D51" s="124"/>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29"/>
      <c r="AP51" s="29"/>
      <c r="AQ51" s="29"/>
      <c r="AR51" s="29"/>
      <c r="AS51" s="29"/>
      <c r="AT51" s="179"/>
      <c r="AU51" s="179"/>
      <c r="AV51" s="179"/>
      <c r="AW51" s="179"/>
      <c r="AX51" s="179"/>
      <c r="AY51" s="179"/>
      <c r="AZ51" s="29"/>
      <c r="BA51" s="30"/>
      <c r="BE51" s="134"/>
      <c r="BF51" s="134"/>
      <c r="BG51" s="134"/>
      <c r="BH51" s="134"/>
      <c r="BI51" s="134"/>
      <c r="BJ51" s="134"/>
      <c r="BK51" s="134"/>
      <c r="BL51" s="134"/>
      <c r="BM51" s="134"/>
      <c r="BN51" s="134"/>
    </row>
    <row r="52" spans="4:66" ht="15.6" customHeight="1" x14ac:dyDescent="0.25">
      <c r="BE52" s="134"/>
      <c r="BF52" s="134"/>
      <c r="BG52" s="134"/>
      <c r="BH52" s="134"/>
      <c r="BI52" s="134"/>
      <c r="BJ52" s="134"/>
      <c r="BK52" s="134"/>
      <c r="BL52" s="134"/>
      <c r="BM52" s="134"/>
      <c r="BN52" s="134"/>
    </row>
    <row r="53" spans="4:66" ht="7.5" customHeight="1" thickBot="1" x14ac:dyDescent="0.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G53" s="53"/>
      <c r="AH53" s="53"/>
      <c r="AI53" s="53"/>
      <c r="AJ53" s="53"/>
      <c r="BE53" s="134"/>
      <c r="BF53" s="134"/>
      <c r="BG53" s="134"/>
      <c r="BH53" s="134"/>
      <c r="BI53" s="134"/>
      <c r="BJ53" s="134"/>
      <c r="BK53" s="134"/>
      <c r="BL53" s="134"/>
      <c r="BM53" s="134"/>
      <c r="BN53" s="134"/>
    </row>
    <row r="54" spans="4:66" ht="15.6" customHeight="1" x14ac:dyDescent="0.25">
      <c r="D54" s="1418" t="s">
        <v>740</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20"/>
      <c r="BE54" s="134"/>
      <c r="BF54" s="134"/>
      <c r="BG54" s="134"/>
      <c r="BH54" s="134"/>
      <c r="BI54" s="134"/>
      <c r="BJ54" s="134"/>
      <c r="BK54" s="134"/>
      <c r="BL54" s="134"/>
      <c r="BM54" s="134"/>
      <c r="BN54" s="134"/>
    </row>
    <row r="55" spans="4:66" ht="15.6" customHeight="1" x14ac:dyDescent="0.25">
      <c r="D55" s="1390" t="s">
        <v>758</v>
      </c>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U55" s="1060"/>
      <c r="AV55" s="1061"/>
      <c r="AW55" s="1061"/>
      <c r="AX55" s="1188"/>
      <c r="BA55" s="27"/>
      <c r="BE55" s="134"/>
      <c r="BF55" s="134"/>
      <c r="BG55" s="134"/>
      <c r="BH55" s="134"/>
      <c r="BI55" s="134"/>
      <c r="BJ55" s="134"/>
      <c r="BK55" s="134"/>
      <c r="BL55" s="134"/>
      <c r="BM55" s="134"/>
      <c r="BN55" s="134"/>
    </row>
    <row r="56" spans="4:66" ht="7.5" customHeight="1" x14ac:dyDescent="0.25">
      <c r="D56" s="103"/>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U56" s="53"/>
      <c r="AV56" s="53"/>
      <c r="AW56" s="53"/>
      <c r="AX56" s="53"/>
      <c r="BA56" s="27"/>
      <c r="BE56" s="134"/>
      <c r="BF56" s="134"/>
      <c r="BG56" s="134"/>
      <c r="BH56" s="134"/>
      <c r="BI56" s="134"/>
      <c r="BJ56" s="134"/>
      <c r="BK56" s="134"/>
      <c r="BL56" s="134"/>
      <c r="BM56" s="134"/>
      <c r="BN56" s="134"/>
    </row>
    <row r="57" spans="4:66" ht="15.6" customHeight="1" x14ac:dyDescent="0.25">
      <c r="D57" s="1416" t="s">
        <v>759</v>
      </c>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U57" s="1060"/>
      <c r="AV57" s="1061"/>
      <c r="AW57" s="1061"/>
      <c r="AX57" s="1188"/>
      <c r="BA57" s="27"/>
      <c r="BE57" s="134"/>
      <c r="BF57" s="134"/>
      <c r="BG57" s="134"/>
      <c r="BH57" s="134"/>
      <c r="BI57" s="134"/>
      <c r="BJ57" s="134"/>
      <c r="BK57" s="134"/>
      <c r="BL57" s="134"/>
      <c r="BM57" s="134"/>
      <c r="BN57" s="134"/>
    </row>
    <row r="58" spans="4:66" ht="7.5" customHeight="1" x14ac:dyDescent="0.25">
      <c r="D58" s="103"/>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U58" s="53"/>
      <c r="AV58" s="53"/>
      <c r="AW58" s="53"/>
      <c r="AX58" s="53"/>
      <c r="BA58" s="27"/>
      <c r="BE58" s="134"/>
      <c r="BF58" s="134"/>
      <c r="BG58" s="134"/>
      <c r="BH58" s="134"/>
      <c r="BI58" s="134"/>
      <c r="BJ58" s="134"/>
      <c r="BK58" s="134"/>
      <c r="BL58" s="134"/>
      <c r="BM58" s="134"/>
      <c r="BN58" s="134"/>
    </row>
    <row r="59" spans="4:66" ht="15.6" customHeight="1" x14ac:dyDescent="0.25">
      <c r="D59" s="1390" t="s">
        <v>760</v>
      </c>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T59" s="1379"/>
      <c r="AU59" s="1377"/>
      <c r="AV59" s="1377"/>
      <c r="AW59" s="1377"/>
      <c r="AX59" s="1377"/>
      <c r="AY59" s="1378"/>
      <c r="BA59" s="27"/>
      <c r="BE59" s="134"/>
      <c r="BF59" s="134"/>
      <c r="BG59" s="134"/>
      <c r="BH59" s="134"/>
      <c r="BI59" s="134"/>
      <c r="BJ59" s="134"/>
      <c r="BK59" s="134"/>
      <c r="BL59" s="134"/>
      <c r="BM59" s="134"/>
      <c r="BN59" s="134"/>
    </row>
    <row r="60" spans="4:66" ht="15.6" customHeight="1" thickBot="1" x14ac:dyDescent="0.3">
      <c r="D60" s="124"/>
      <c r="E60" s="29"/>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29"/>
      <c r="AP60" s="29"/>
      <c r="AQ60" s="29"/>
      <c r="AR60" s="29"/>
      <c r="AS60" s="29"/>
      <c r="AT60" s="479"/>
      <c r="AU60" s="479"/>
      <c r="AV60" s="479"/>
      <c r="AW60" s="479"/>
      <c r="AX60" s="479"/>
      <c r="AY60" s="479"/>
      <c r="AZ60" s="29"/>
      <c r="BA60" s="30"/>
      <c r="BE60" s="134"/>
      <c r="BF60" s="134"/>
      <c r="BG60" s="134"/>
      <c r="BH60" s="134"/>
      <c r="BI60" s="134"/>
      <c r="BJ60" s="134"/>
      <c r="BK60" s="134"/>
      <c r="BL60" s="134"/>
      <c r="BM60" s="134"/>
      <c r="BN60" s="134"/>
    </row>
    <row r="61" spans="4:66" ht="8.1" customHeight="1" thickBot="1" x14ac:dyDescent="0.3">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T61" s="11"/>
      <c r="AU61" s="11"/>
      <c r="AV61" s="11"/>
      <c r="AW61" s="11"/>
      <c r="AX61" s="11"/>
      <c r="AY61" s="11"/>
      <c r="BE61" s="137"/>
      <c r="BF61" s="137"/>
      <c r="BG61" s="137"/>
      <c r="BH61" s="137"/>
      <c r="BI61" s="137"/>
      <c r="BJ61" s="137"/>
      <c r="BK61" s="137"/>
      <c r="BL61" s="137"/>
      <c r="BM61" s="137"/>
      <c r="BN61" s="137"/>
    </row>
    <row r="62" spans="4:66" ht="14.45" customHeight="1" x14ac:dyDescent="0.25">
      <c r="D62" s="971" t="s">
        <v>620</v>
      </c>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5"/>
      <c r="AE62" s="1395"/>
      <c r="AF62" s="1395"/>
      <c r="AG62" s="1395"/>
      <c r="AH62" s="1395"/>
      <c r="AI62" s="1395"/>
      <c r="AJ62" s="1395"/>
      <c r="AK62" s="1395"/>
      <c r="AL62" s="1395"/>
      <c r="AM62" s="1395"/>
      <c r="AN62" s="1395"/>
      <c r="AO62" s="1395"/>
      <c r="AP62" s="1395"/>
      <c r="AQ62" s="1395"/>
      <c r="AR62" s="1395"/>
      <c r="AS62" s="1395"/>
      <c r="AT62" s="1395"/>
      <c r="AU62" s="1395"/>
      <c r="AV62" s="1395"/>
      <c r="AW62" s="1395"/>
      <c r="AX62" s="1395"/>
      <c r="AY62" s="1395"/>
      <c r="AZ62" s="1395"/>
      <c r="BA62" s="1396"/>
      <c r="BE62" s="137"/>
      <c r="BF62" s="137"/>
      <c r="BG62" s="137"/>
      <c r="BH62" s="137"/>
      <c r="BI62" s="137"/>
      <c r="BJ62" s="137"/>
      <c r="BK62" s="137"/>
      <c r="BL62" s="137"/>
      <c r="BM62" s="137"/>
      <c r="BN62" s="137"/>
    </row>
    <row r="63" spans="4:66" x14ac:dyDescent="0.25">
      <c r="D63" s="1390" t="s">
        <v>201</v>
      </c>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U63" s="1060"/>
      <c r="AV63" s="1061"/>
      <c r="AW63" s="1061"/>
      <c r="AX63" s="1188"/>
      <c r="BA63" s="27"/>
    </row>
    <row r="64" spans="4:66" x14ac:dyDescent="0.25">
      <c r="D64" s="103"/>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U64" s="53"/>
      <c r="AV64" s="53"/>
      <c r="AW64" s="53"/>
      <c r="AX64" s="53"/>
      <c r="BA64" s="27"/>
    </row>
    <row r="65" spans="4:53" x14ac:dyDescent="0.25">
      <c r="D65" s="103" t="s">
        <v>764</v>
      </c>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R65" s="1060"/>
      <c r="AS65" s="1061"/>
      <c r="AT65" s="1061"/>
      <c r="AU65" s="1061"/>
      <c r="AV65" s="1061"/>
      <c r="AW65" s="1061"/>
      <c r="AX65" s="1188"/>
      <c r="BA65" s="27"/>
    </row>
    <row r="66" spans="4:53" ht="16.5" thickBot="1" x14ac:dyDescent="0.3">
      <c r="D66" s="1392" t="str">
        <f>IF(AU63="Yes ","Certification documentation required for review for hydraulic modeled systems"," ")</f>
        <v xml:space="preserve"> </v>
      </c>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4"/>
    </row>
    <row r="67" spans="4:53" x14ac:dyDescent="0.25">
      <c r="D67" s="1414" t="s">
        <v>202</v>
      </c>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1415"/>
    </row>
    <row r="68" spans="4:53" x14ac:dyDescent="0.25">
      <c r="D68" s="1390" t="s">
        <v>203</v>
      </c>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7"/>
      <c r="AB68" s="7"/>
      <c r="AC68" s="7"/>
      <c r="AD68" s="7"/>
      <c r="AE68" s="7"/>
      <c r="AF68" s="7"/>
      <c r="AG68" s="7"/>
      <c r="AH68" s="7"/>
      <c r="AI68" s="7"/>
      <c r="AJ68" s="7"/>
      <c r="AK68" s="7"/>
      <c r="AL68" s="1060"/>
      <c r="AM68" s="1061"/>
      <c r="AN68" s="1061"/>
      <c r="AO68" s="1188"/>
      <c r="AP68" s="7"/>
      <c r="AQ68" s="7"/>
      <c r="AR68" s="7"/>
      <c r="AS68" s="7"/>
      <c r="AT68" s="7"/>
      <c r="AU68" s="7"/>
      <c r="AV68" s="7"/>
      <c r="BA68" s="27"/>
    </row>
    <row r="69" spans="4:53" ht="8.1" customHeight="1" thickBot="1" x14ac:dyDescent="0.3">
      <c r="D69" s="2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30"/>
    </row>
  </sheetData>
  <sheetProtection algorithmName="SHA-512" hashValue="CZ5qToQNNOg0Y7NMwIG21580gOAHQ7nKhBERgRuMTAIh23hTXxWtjSQx1gRiruGo83AthtphX9Xgy7CVQDS8eQ==" saltValue="ua5HUzblOVeArUAiVAt9GQ==" spinCount="100000" sheet="1" objects="1" scenarios="1"/>
  <mergeCells count="60">
    <mergeCell ref="C1:BB1"/>
    <mergeCell ref="D48:AL48"/>
    <mergeCell ref="AU48:AX48"/>
    <mergeCell ref="D50:AN50"/>
    <mergeCell ref="AT50:AY50"/>
    <mergeCell ref="D45:BA45"/>
    <mergeCell ref="D46:AJ46"/>
    <mergeCell ref="AU46:AX46"/>
    <mergeCell ref="D28:AC28"/>
    <mergeCell ref="D23:BA23"/>
    <mergeCell ref="D16:AG16"/>
    <mergeCell ref="D10:AU10"/>
    <mergeCell ref="AU28:AX28"/>
    <mergeCell ref="AU30:AX30"/>
    <mergeCell ref="D40:AL40"/>
    <mergeCell ref="AU38:AX38"/>
    <mergeCell ref="D3:U3"/>
    <mergeCell ref="V3:AS3"/>
    <mergeCell ref="D4:BA6"/>
    <mergeCell ref="D8:BA8"/>
    <mergeCell ref="D68:Z68"/>
    <mergeCell ref="AL68:AO68"/>
    <mergeCell ref="D63:AO63"/>
    <mergeCell ref="D67:BA67"/>
    <mergeCell ref="D57:AL57"/>
    <mergeCell ref="AU57:AX57"/>
    <mergeCell ref="D59:AN59"/>
    <mergeCell ref="AT59:AY59"/>
    <mergeCell ref="D54:BA54"/>
    <mergeCell ref="D55:AJ55"/>
    <mergeCell ref="AU55:AX55"/>
    <mergeCell ref="AU40:AX40"/>
    <mergeCell ref="D24:AN24"/>
    <mergeCell ref="AU24:AX24"/>
    <mergeCell ref="D32:AQ32"/>
    <mergeCell ref="AT32:AY32"/>
    <mergeCell ref="AW16:AZ16"/>
    <mergeCell ref="D18:AG18"/>
    <mergeCell ref="AW18:AZ18"/>
    <mergeCell ref="AH16:AV18"/>
    <mergeCell ref="D20:AU20"/>
    <mergeCell ref="AW20:AZ20"/>
    <mergeCell ref="AW10:AZ10"/>
    <mergeCell ref="D12:AU12"/>
    <mergeCell ref="AW12:AZ12"/>
    <mergeCell ref="D14:AU14"/>
    <mergeCell ref="AW14:AZ14"/>
    <mergeCell ref="BE26:BM26"/>
    <mergeCell ref="D26:AP26"/>
    <mergeCell ref="AU26:AX26"/>
    <mergeCell ref="D66:BA66"/>
    <mergeCell ref="D62:BA62"/>
    <mergeCell ref="AR65:AX65"/>
    <mergeCell ref="D30:AE30"/>
    <mergeCell ref="D35:BA35"/>
    <mergeCell ref="D36:AN36"/>
    <mergeCell ref="AU36:AX36"/>
    <mergeCell ref="D42:AQ42"/>
    <mergeCell ref="AT42:AY42"/>
    <mergeCell ref="AU63:AX63"/>
  </mergeCells>
  <dataValidations count="5">
    <dataValidation type="list" allowBlank="1" showInputMessage="1" showErrorMessage="1" sqref="AX58 AU49:AV49 AU47:AW47 AU56:AW56 AG29:AJ29 AG39:AJ39 AU25:AW25 AG53:AJ53 AU58:AV58 AX49" xr:uid="{00000000-0002-0000-1B00-000001000000}">
      <formula1>$BP$7:$BP$8</formula1>
    </dataValidation>
    <dataValidation type="list" allowBlank="1" showInputMessage="1" showErrorMessage="1" sqref="AT50:AY50 AT59:AY59" xr:uid="{00000000-0002-0000-1B00-000002000000}">
      <formula1>$BQ$11:$BQ$17</formula1>
    </dataValidation>
    <dataValidation type="list" allowBlank="1" showInputMessage="1" showErrorMessage="1" sqref="AT32:AY32 AT42:AY44" xr:uid="{B1BF16C5-C687-4F81-88D2-085CEEEB558F}">
      <formula1>$BP$11:$BP$16</formula1>
    </dataValidation>
    <dataValidation type="list" allowBlank="1" showInputMessage="1" showErrorMessage="1" sqref="AU24:AX24 AU26:AX26 AU28:AX28 AU30:AX30 AU36:AX36 AU38:AX38 AU40:AX40 AU46:AX46 AU48:AX48 AU55:AX55 AU57:AX57 AU63:AX63 AL68:AO68" xr:uid="{79205EBD-F691-402E-8D24-B2A10B21C067}">
      <formula1>$BP$7:$BP$9</formula1>
    </dataValidation>
    <dataValidation type="list" allowBlank="1" showInputMessage="1" showErrorMessage="1" sqref="AT60:AY60" xr:uid="{AAD4F5D8-01D7-464C-A947-16B0F5DBE7AA}">
      <formula1>$BQ$12:$BQ$24</formula1>
    </dataValidation>
  </dataValidations>
  <printOptions horizontalCentered="1"/>
  <pageMargins left="0.7" right="0.7" top="0.75" bottom="0.75" header="0.3" footer="0.3"/>
  <pageSetup scale="98" fitToHeight="0"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CBDF-2E96-4819-84BC-2E8D0611E903}">
  <sheetPr>
    <tabColor theme="1"/>
    <pageSetUpPr fitToPage="1"/>
  </sheetPr>
  <dimension ref="B1:BR69"/>
  <sheetViews>
    <sheetView showGridLines="0" showRowColHeaders="0" zoomScaleNormal="100" workbookViewId="0">
      <selection activeCell="D3" sqref="D3:U3"/>
    </sheetView>
  </sheetViews>
  <sheetFormatPr defaultRowHeight="15" x14ac:dyDescent="0.25"/>
  <cols>
    <col min="1" max="1" width="4.42578125" customWidth="1"/>
    <col min="2" max="2" width="27.7109375" customWidth="1"/>
    <col min="3" max="3" width="4.85546875" customWidth="1"/>
    <col min="4" max="60" width="1.7109375" customWidth="1"/>
    <col min="67" max="67" width="9" customWidth="1"/>
    <col min="68" max="68" width="6.28515625" hidden="1" customWidth="1"/>
    <col min="69" max="69" width="7.28515625" hidden="1" customWidth="1"/>
    <col min="70" max="70" width="0" hidden="1" customWidth="1"/>
  </cols>
  <sheetData>
    <row r="1" spans="2:70" ht="18.75" x14ac:dyDescent="0.3">
      <c r="C1" s="938" t="s">
        <v>657</v>
      </c>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row>
    <row r="2" spans="2:70" ht="18.75" x14ac:dyDescent="0.3">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row>
    <row r="3" spans="2:70" ht="19.5" thickBot="1" x14ac:dyDescent="0.35">
      <c r="C3" s="122"/>
      <c r="D3" s="1403"/>
      <c r="E3" s="1403"/>
      <c r="F3" s="1403"/>
      <c r="G3" s="1403"/>
      <c r="H3" s="1403"/>
      <c r="I3" s="1403"/>
      <c r="J3" s="1403"/>
      <c r="K3" s="1403"/>
      <c r="L3" s="1403"/>
      <c r="M3" s="1403"/>
      <c r="N3" s="1403"/>
      <c r="O3" s="1403"/>
      <c r="P3" s="1403"/>
      <c r="Q3" s="1403"/>
      <c r="R3" s="1403"/>
      <c r="S3" s="1403"/>
      <c r="T3" s="1403"/>
      <c r="U3" s="1403"/>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22"/>
      <c r="AU3" s="122"/>
      <c r="AV3" s="122"/>
      <c r="AW3" s="122"/>
      <c r="AX3" s="122"/>
      <c r="AY3" s="122"/>
      <c r="AZ3" s="122"/>
      <c r="BA3" s="122"/>
      <c r="BB3" s="122"/>
    </row>
    <row r="4" spans="2:70" ht="15.75" customHeight="1" x14ac:dyDescent="0.25">
      <c r="D4" s="1405" t="s">
        <v>185</v>
      </c>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7"/>
      <c r="BB4" s="123"/>
    </row>
    <row r="5" spans="2:70" x14ac:dyDescent="0.25">
      <c r="C5" s="123"/>
      <c r="D5" s="1408"/>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10"/>
      <c r="BB5" s="123"/>
    </row>
    <row r="6" spans="2:70" ht="15.75" thickBot="1" x14ac:dyDescent="0.3">
      <c r="B6" s="7"/>
      <c r="C6" s="123"/>
      <c r="D6" s="1411"/>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c r="AT6" s="1412"/>
      <c r="AU6" s="1412"/>
      <c r="AV6" s="1412"/>
      <c r="AW6" s="1412"/>
      <c r="AX6" s="1412"/>
      <c r="AY6" s="1412"/>
      <c r="AZ6" s="1412"/>
      <c r="BA6" s="1413"/>
      <c r="BB6" s="123"/>
    </row>
    <row r="7" spans="2:70" ht="15.75" thickBot="1" x14ac:dyDescent="0.3"/>
    <row r="8" spans="2:70" x14ac:dyDescent="0.25">
      <c r="D8" s="971" t="s">
        <v>186</v>
      </c>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3"/>
      <c r="BP8" t="s">
        <v>187</v>
      </c>
    </row>
    <row r="9" spans="2:70" ht="8.1" customHeight="1" x14ac:dyDescent="0.25">
      <c r="D9" s="103"/>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W9" s="53"/>
      <c r="AX9" s="53"/>
      <c r="AY9" s="53"/>
      <c r="AZ9" s="53"/>
      <c r="BA9" s="27"/>
      <c r="BP9" t="s">
        <v>41</v>
      </c>
    </row>
    <row r="10" spans="2:70" x14ac:dyDescent="0.25">
      <c r="D10" s="1390" t="s">
        <v>765</v>
      </c>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W10" s="1060"/>
      <c r="AX10" s="1061"/>
      <c r="AY10" s="1061"/>
      <c r="AZ10" s="1188"/>
      <c r="BA10" s="27"/>
    </row>
    <row r="11" spans="2:70" ht="8.1" customHeight="1" x14ac:dyDescent="0.25">
      <c r="D11" s="103"/>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W11" s="53"/>
      <c r="AX11" s="53"/>
      <c r="AY11" s="53"/>
      <c r="AZ11" s="53"/>
      <c r="BA11" s="27"/>
    </row>
    <row r="12" spans="2:70" x14ac:dyDescent="0.25">
      <c r="D12" s="1390" t="s">
        <v>753</v>
      </c>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W12" s="1060"/>
      <c r="AX12" s="1061"/>
      <c r="AY12" s="1061"/>
      <c r="AZ12" s="1188"/>
      <c r="BA12" s="27"/>
      <c r="BP12" t="s">
        <v>190</v>
      </c>
      <c r="BQ12" t="s">
        <v>194</v>
      </c>
      <c r="BR12" t="s">
        <v>40</v>
      </c>
    </row>
    <row r="13" spans="2:70" ht="8.1" customHeight="1" x14ac:dyDescent="0.25">
      <c r="D13" s="103"/>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W13" s="53"/>
      <c r="AX13" s="53"/>
      <c r="AY13" s="53"/>
      <c r="AZ13" s="53"/>
      <c r="BA13" s="27"/>
      <c r="BP13" t="s">
        <v>191</v>
      </c>
      <c r="BQ13" t="s">
        <v>207</v>
      </c>
      <c r="BR13" t="s">
        <v>41</v>
      </c>
    </row>
    <row r="14" spans="2:70" x14ac:dyDescent="0.25">
      <c r="D14" s="1390" t="s">
        <v>752</v>
      </c>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W14" s="1060"/>
      <c r="AX14" s="1061"/>
      <c r="AY14" s="1061"/>
      <c r="AZ14" s="1188"/>
      <c r="BA14" s="27"/>
      <c r="BI14" s="53"/>
      <c r="BP14" t="s">
        <v>192</v>
      </c>
      <c r="BQ14" t="s">
        <v>208</v>
      </c>
    </row>
    <row r="15" spans="2:70" ht="8.1" customHeight="1" x14ac:dyDescent="0.25">
      <c r="D15" s="103"/>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W15" s="53"/>
      <c r="AX15" s="53"/>
      <c r="AY15" s="53"/>
      <c r="AZ15" s="53"/>
      <c r="BA15" s="27"/>
      <c r="BI15" s="53"/>
      <c r="BP15" t="s">
        <v>193</v>
      </c>
      <c r="BQ15" t="s">
        <v>209</v>
      </c>
    </row>
    <row r="16" spans="2:70" ht="15" customHeight="1" x14ac:dyDescent="0.25">
      <c r="D16" s="1390" t="s">
        <v>754</v>
      </c>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9" t="s">
        <v>756</v>
      </c>
      <c r="AI16" s="1399"/>
      <c r="AJ16" s="1399"/>
      <c r="AK16" s="1399"/>
      <c r="AL16" s="1399"/>
      <c r="AM16" s="1399"/>
      <c r="AN16" s="1399"/>
      <c r="AO16" s="1399"/>
      <c r="AP16" s="1399"/>
      <c r="AQ16" s="1399"/>
      <c r="AR16" s="1399"/>
      <c r="AS16" s="1399"/>
      <c r="AT16" s="1399"/>
      <c r="AU16" s="1399"/>
      <c r="AV16" s="1399"/>
      <c r="AW16" s="1060"/>
      <c r="AX16" s="1061"/>
      <c r="AY16" s="1061"/>
      <c r="AZ16" s="1188"/>
      <c r="BA16" s="27"/>
      <c r="BP16" t="s">
        <v>194</v>
      </c>
      <c r="BQ16" t="s">
        <v>210</v>
      </c>
    </row>
    <row r="17" spans="4:69" ht="8.1" customHeight="1" x14ac:dyDescent="0.25">
      <c r="D17" s="103"/>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399"/>
      <c r="AI17" s="1399"/>
      <c r="AJ17" s="1399"/>
      <c r="AK17" s="1399"/>
      <c r="AL17" s="1399"/>
      <c r="AM17" s="1399"/>
      <c r="AN17" s="1399"/>
      <c r="AO17" s="1399"/>
      <c r="AP17" s="1399"/>
      <c r="AQ17" s="1399"/>
      <c r="AR17" s="1399"/>
      <c r="AS17" s="1399"/>
      <c r="AT17" s="1399"/>
      <c r="AU17" s="1399"/>
      <c r="AV17" s="1399"/>
      <c r="AW17" s="53"/>
      <c r="AX17" s="53"/>
      <c r="AY17" s="53"/>
      <c r="AZ17" s="53"/>
      <c r="BA17" s="27"/>
      <c r="BQ17" t="s">
        <v>211</v>
      </c>
    </row>
    <row r="18" spans="4:69" x14ac:dyDescent="0.25">
      <c r="D18" s="1390" t="s">
        <v>757</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9"/>
      <c r="AI18" s="1399"/>
      <c r="AJ18" s="1399"/>
      <c r="AK18" s="1399"/>
      <c r="AL18" s="1399"/>
      <c r="AM18" s="1399"/>
      <c r="AN18" s="1399"/>
      <c r="AO18" s="1399"/>
      <c r="AP18" s="1399"/>
      <c r="AQ18" s="1399"/>
      <c r="AR18" s="1399"/>
      <c r="AS18" s="1399"/>
      <c r="AT18" s="1399"/>
      <c r="AU18" s="1399"/>
      <c r="AV18" s="1399"/>
      <c r="AW18" s="1060"/>
      <c r="AX18" s="1061"/>
      <c r="AY18" s="1061"/>
      <c r="AZ18" s="1188"/>
      <c r="BA18" s="27"/>
    </row>
    <row r="19" spans="4:69" x14ac:dyDescent="0.25">
      <c r="D19" s="103"/>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469"/>
      <c r="AI19" s="469"/>
      <c r="AJ19" s="469"/>
      <c r="AK19" s="469"/>
      <c r="AL19" s="469"/>
      <c r="AM19" s="469"/>
      <c r="AN19" s="469"/>
      <c r="AO19" s="469"/>
      <c r="AP19" s="469"/>
      <c r="AQ19" s="469"/>
      <c r="AR19" s="469"/>
      <c r="AS19" s="469"/>
      <c r="AT19" s="469"/>
      <c r="AU19" s="469"/>
      <c r="AV19" s="469"/>
      <c r="AW19" s="470"/>
      <c r="AX19" s="470"/>
      <c r="AY19" s="470"/>
      <c r="AZ19" s="470"/>
      <c r="BA19" s="27"/>
    </row>
    <row r="20" spans="4:69" x14ac:dyDescent="0.25">
      <c r="D20" s="1390" t="s">
        <v>188</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469"/>
      <c r="AW20" s="1400">
        <f>SUM(AW10,AW12,AW14,AW16,AW18)</f>
        <v>0</v>
      </c>
      <c r="AX20" s="1401"/>
      <c r="AY20" s="1401"/>
      <c r="AZ20" s="1402"/>
      <c r="BA20" s="27"/>
    </row>
    <row r="21" spans="4:69" ht="8.1" customHeight="1" thickBot="1" x14ac:dyDescent="0.3">
      <c r="D21" s="124"/>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6"/>
      <c r="AI21" s="126"/>
      <c r="AJ21" s="126"/>
      <c r="AK21" s="126"/>
      <c r="AL21" s="126"/>
      <c r="AM21" s="126"/>
      <c r="AN21" s="126"/>
      <c r="AO21" s="126"/>
      <c r="AP21" s="126"/>
      <c r="AQ21" s="126"/>
      <c r="AR21" s="126"/>
      <c r="AS21" s="126"/>
      <c r="AT21" s="126"/>
      <c r="AU21" s="126"/>
      <c r="AV21" s="126"/>
      <c r="AW21" s="104"/>
      <c r="AX21" s="104"/>
      <c r="AY21" s="104"/>
      <c r="AZ21" s="104"/>
      <c r="BA21" s="30"/>
    </row>
    <row r="22" spans="4:69" ht="15.75" thickBot="1" x14ac:dyDescent="0.3"/>
    <row r="23" spans="4:69" x14ac:dyDescent="0.25">
      <c r="D23" s="971" t="s">
        <v>736</v>
      </c>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3"/>
    </row>
    <row r="24" spans="4:69" x14ac:dyDescent="0.25">
      <c r="D24" s="1390" t="s">
        <v>195</v>
      </c>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U24" s="1060"/>
      <c r="AV24" s="1061"/>
      <c r="AW24" s="1061"/>
      <c r="AX24" s="1188"/>
      <c r="BA24" s="27"/>
    </row>
    <row r="25" spans="4:69" ht="8.1" customHeight="1" x14ac:dyDescent="0.25">
      <c r="D25" s="103"/>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U25" s="53"/>
      <c r="AV25" s="53"/>
      <c r="AW25" s="53"/>
      <c r="AX25" s="53"/>
      <c r="BA25" s="27"/>
    </row>
    <row r="26" spans="4:69" x14ac:dyDescent="0.25">
      <c r="D26" s="1390" t="s">
        <v>196</v>
      </c>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U26" s="1060"/>
      <c r="AV26" s="1061"/>
      <c r="AW26" s="1061"/>
      <c r="AX26" s="1188"/>
      <c r="BA26" s="27"/>
      <c r="BE26" s="839" t="s">
        <v>253</v>
      </c>
      <c r="BF26" s="839"/>
      <c r="BG26" s="839"/>
      <c r="BH26" s="839"/>
      <c r="BI26" s="839"/>
      <c r="BJ26" s="839"/>
      <c r="BK26" s="839"/>
      <c r="BL26" s="839"/>
      <c r="BM26" s="839"/>
    </row>
    <row r="27" spans="4:69" ht="7.5" customHeight="1" x14ac:dyDescent="0.25">
      <c r="D27" s="103"/>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U27" s="470"/>
      <c r="AV27" s="470"/>
      <c r="AW27" s="470"/>
      <c r="AX27" s="470"/>
      <c r="BA27" s="27"/>
      <c r="BE27" s="471"/>
      <c r="BF27" s="471"/>
      <c r="BG27" s="471"/>
      <c r="BH27" s="471"/>
      <c r="BI27" s="471"/>
      <c r="BJ27" s="471"/>
      <c r="BK27" s="471"/>
      <c r="BL27" s="471"/>
      <c r="BM27" s="471"/>
    </row>
    <row r="28" spans="4:69" x14ac:dyDescent="0.25">
      <c r="D28" s="1397" t="s">
        <v>197</v>
      </c>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G28" s="476"/>
      <c r="AH28" s="476"/>
      <c r="AI28" s="476"/>
      <c r="AJ28" s="476"/>
      <c r="AU28" s="1060"/>
      <c r="AV28" s="1061"/>
      <c r="AW28" s="1061"/>
      <c r="AX28" s="1188"/>
      <c r="BA28" s="27"/>
      <c r="BE28" s="471"/>
      <c r="BF28" s="471"/>
      <c r="BG28" s="471"/>
      <c r="BH28" s="471"/>
      <c r="BI28" s="471"/>
      <c r="BJ28" s="471"/>
      <c r="BK28" s="471"/>
      <c r="BL28" s="471"/>
      <c r="BM28" s="471"/>
    </row>
    <row r="29" spans="4:69" ht="7.5" customHeight="1" x14ac:dyDescent="0.25">
      <c r="D29" s="127"/>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G29" s="53"/>
      <c r="AH29" s="53"/>
      <c r="AI29" s="53"/>
      <c r="AJ29" s="53"/>
      <c r="BA29" s="27"/>
      <c r="BE29" s="471"/>
      <c r="BF29" s="471"/>
      <c r="BG29" s="471"/>
      <c r="BH29" s="471"/>
      <c r="BI29" s="471"/>
      <c r="BJ29" s="471"/>
      <c r="BK29" s="471"/>
      <c r="BL29" s="471"/>
      <c r="BM29" s="471"/>
    </row>
    <row r="30" spans="4:69" ht="15.6" customHeight="1" x14ac:dyDescent="0.25">
      <c r="D30" s="1397" t="s">
        <v>198</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G30" s="476"/>
      <c r="AH30" s="476"/>
      <c r="AI30" s="476"/>
      <c r="AJ30" s="476"/>
      <c r="AU30" s="1060"/>
      <c r="AV30" s="1061"/>
      <c r="AW30" s="1061"/>
      <c r="AX30" s="1188"/>
      <c r="BA30" s="27"/>
      <c r="BE30" s="134"/>
      <c r="BF30" s="134"/>
      <c r="BG30" s="134"/>
      <c r="BH30" s="134"/>
      <c r="BI30" s="134"/>
      <c r="BJ30" s="134"/>
      <c r="BK30" s="134"/>
      <c r="BL30" s="134"/>
      <c r="BM30" s="134"/>
      <c r="BN30" s="134"/>
    </row>
    <row r="31" spans="4:69" ht="7.5" customHeight="1" x14ac:dyDescent="0.25">
      <c r="D31" s="127"/>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G31" s="476"/>
      <c r="AH31" s="476"/>
      <c r="AI31" s="476"/>
      <c r="AJ31" s="476"/>
      <c r="AU31" s="480"/>
      <c r="AV31" s="480"/>
      <c r="AW31" s="480"/>
      <c r="AX31" s="480"/>
      <c r="BA31" s="27"/>
      <c r="BE31" s="134"/>
      <c r="BF31" s="134"/>
      <c r="BG31" s="134"/>
      <c r="BH31" s="134"/>
      <c r="BI31" s="134"/>
      <c r="BJ31" s="134"/>
      <c r="BK31" s="134"/>
      <c r="BL31" s="134"/>
      <c r="BM31" s="134"/>
      <c r="BN31" s="134"/>
    </row>
    <row r="32" spans="4:69" ht="15" customHeight="1" x14ac:dyDescent="0.25">
      <c r="D32" s="1390" t="s">
        <v>762</v>
      </c>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T32" s="1379"/>
      <c r="AU32" s="1377"/>
      <c r="AV32" s="1377"/>
      <c r="AW32" s="1377"/>
      <c r="AX32" s="1377"/>
      <c r="AY32" s="1378"/>
      <c r="BA32" s="27"/>
      <c r="BE32" s="134"/>
      <c r="BF32" s="134"/>
      <c r="BG32" s="134"/>
      <c r="BH32" s="134"/>
      <c r="BI32" s="134"/>
      <c r="BJ32" s="134"/>
      <c r="BK32" s="134"/>
      <c r="BL32" s="134"/>
      <c r="BM32" s="134"/>
      <c r="BN32" s="134"/>
    </row>
    <row r="33" spans="4:66" ht="8.1" customHeight="1" thickBot="1" x14ac:dyDescent="0.3">
      <c r="D33" s="124"/>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29"/>
      <c r="AS33" s="29"/>
      <c r="AT33" s="179"/>
      <c r="AU33" s="179"/>
      <c r="AV33" s="179"/>
      <c r="AW33" s="179"/>
      <c r="AX33" s="179"/>
      <c r="AY33" s="179"/>
      <c r="AZ33" s="29"/>
      <c r="BA33" s="30"/>
      <c r="BE33" s="134"/>
      <c r="BF33" s="134"/>
      <c r="BG33" s="134"/>
      <c r="BH33" s="134"/>
      <c r="BI33" s="134"/>
      <c r="BJ33" s="134"/>
      <c r="BK33" s="134"/>
      <c r="BL33" s="134"/>
      <c r="BM33" s="134"/>
      <c r="BN33" s="134"/>
    </row>
    <row r="34" spans="4:66" ht="15.75" thickBot="1" x14ac:dyDescent="0.3">
      <c r="BE34" s="134"/>
      <c r="BF34" s="134"/>
      <c r="BG34" s="134"/>
      <c r="BH34" s="134"/>
      <c r="BI34" s="134"/>
      <c r="BJ34" s="134"/>
      <c r="BK34" s="134"/>
      <c r="BL34" s="134"/>
      <c r="BM34" s="134"/>
      <c r="BN34" s="134"/>
    </row>
    <row r="35" spans="4:66" ht="15.6" customHeight="1" x14ac:dyDescent="0.25">
      <c r="D35" s="971" t="s">
        <v>737</v>
      </c>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3"/>
      <c r="BE35" s="134"/>
      <c r="BF35" s="134"/>
      <c r="BG35" s="134"/>
      <c r="BH35" s="134"/>
      <c r="BI35" s="134"/>
      <c r="BJ35" s="134"/>
      <c r="BK35" s="134"/>
      <c r="BL35" s="134"/>
      <c r="BM35" s="134"/>
      <c r="BN35" s="134"/>
    </row>
    <row r="36" spans="4:66" ht="15.6" customHeight="1" x14ac:dyDescent="0.25">
      <c r="D36" s="1390" t="s">
        <v>195</v>
      </c>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U36" s="1060"/>
      <c r="AV36" s="1061"/>
      <c r="AW36" s="1061"/>
      <c r="AX36" s="1188"/>
      <c r="BA36" s="27"/>
      <c r="BE36" s="134"/>
      <c r="BF36" s="134"/>
      <c r="BG36" s="134"/>
      <c r="BH36" s="134"/>
      <c r="BI36" s="134"/>
      <c r="BJ36" s="134"/>
      <c r="BK36" s="134"/>
      <c r="BL36" s="134"/>
      <c r="BM36" s="134"/>
      <c r="BN36" s="134"/>
    </row>
    <row r="37" spans="4:66" ht="7.5" customHeight="1" x14ac:dyDescent="0.25">
      <c r="D37" s="103"/>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U37" s="470"/>
      <c r="AV37" s="470"/>
      <c r="AW37" s="470"/>
      <c r="AX37" s="470"/>
      <c r="BA37" s="27"/>
      <c r="BE37" s="134"/>
      <c r="BF37" s="134"/>
      <c r="BG37" s="134"/>
      <c r="BH37" s="134"/>
      <c r="BI37" s="134"/>
      <c r="BJ37" s="134"/>
      <c r="BK37" s="134"/>
      <c r="BL37" s="134"/>
      <c r="BM37" s="134"/>
      <c r="BN37" s="134"/>
    </row>
    <row r="38" spans="4:66" ht="15.6" customHeight="1" x14ac:dyDescent="0.25">
      <c r="D38" s="477" t="s">
        <v>738</v>
      </c>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138"/>
      <c r="AE38" s="138"/>
      <c r="AF38" s="138"/>
      <c r="AG38" s="478"/>
      <c r="AH38" s="478"/>
      <c r="AI38" s="478"/>
      <c r="AJ38" s="478"/>
      <c r="AK38" s="138"/>
      <c r="AL38" s="138"/>
      <c r="AM38" s="138"/>
      <c r="AN38" s="138"/>
      <c r="AO38" s="138"/>
      <c r="AU38" s="1060"/>
      <c r="AV38" s="1061"/>
      <c r="AW38" s="1061"/>
      <c r="AX38" s="1188"/>
      <c r="BA38" s="27"/>
      <c r="BE38" s="134"/>
      <c r="BF38" s="134"/>
      <c r="BG38" s="134"/>
      <c r="BH38" s="134"/>
      <c r="BI38" s="134"/>
      <c r="BJ38" s="134"/>
      <c r="BK38" s="134"/>
      <c r="BL38" s="134"/>
      <c r="BM38" s="134"/>
      <c r="BN38" s="134"/>
    </row>
    <row r="39" spans="4:66" ht="7.5" customHeight="1" x14ac:dyDescent="0.25">
      <c r="D39" s="127"/>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G39" s="53"/>
      <c r="AH39" s="53"/>
      <c r="AI39" s="53"/>
      <c r="AJ39" s="53"/>
      <c r="BA39" s="27"/>
      <c r="BE39" s="134"/>
      <c r="BF39" s="134"/>
      <c r="BG39" s="134"/>
      <c r="BH39" s="134"/>
      <c r="BI39" s="134"/>
      <c r="BJ39" s="134"/>
      <c r="BK39" s="134"/>
      <c r="BL39" s="134"/>
      <c r="BM39" s="134"/>
      <c r="BN39" s="134"/>
    </row>
    <row r="40" spans="4:66" ht="15.6" customHeight="1" x14ac:dyDescent="0.25">
      <c r="D40" s="1421" t="s">
        <v>763</v>
      </c>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U40" s="1060"/>
      <c r="AV40" s="1061"/>
      <c r="AW40" s="1061"/>
      <c r="AX40" s="1188"/>
      <c r="BA40" s="27"/>
      <c r="BE40" s="134"/>
      <c r="BF40" s="134"/>
      <c r="BG40" s="134"/>
      <c r="BH40" s="134"/>
      <c r="BI40" s="134"/>
      <c r="BJ40" s="134"/>
      <c r="BK40" s="134"/>
      <c r="BL40" s="134"/>
      <c r="BM40" s="134"/>
      <c r="BN40" s="134"/>
    </row>
    <row r="41" spans="4:66" ht="7.5" customHeight="1" x14ac:dyDescent="0.25">
      <c r="D41" s="103"/>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U41" s="470"/>
      <c r="AV41" s="470"/>
      <c r="AW41" s="470"/>
      <c r="AX41" s="470"/>
      <c r="BA41" s="27"/>
      <c r="BE41" s="134"/>
      <c r="BF41" s="134"/>
      <c r="BG41" s="134"/>
      <c r="BH41" s="134"/>
      <c r="BI41" s="134"/>
      <c r="BJ41" s="134"/>
      <c r="BK41" s="134"/>
      <c r="BL41" s="134"/>
      <c r="BM41" s="134"/>
      <c r="BN41" s="134"/>
    </row>
    <row r="42" spans="4:66" ht="15.6" customHeight="1" x14ac:dyDescent="0.25">
      <c r="D42" s="1390" t="s">
        <v>762</v>
      </c>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T42" s="1379"/>
      <c r="AU42" s="1377"/>
      <c r="AV42" s="1377"/>
      <c r="AW42" s="1377"/>
      <c r="AX42" s="1377"/>
      <c r="AY42" s="1378"/>
      <c r="BA42" s="27"/>
      <c r="BE42" s="134"/>
      <c r="BF42" s="134"/>
      <c r="BG42" s="134"/>
      <c r="BH42" s="134"/>
      <c r="BI42" s="134"/>
      <c r="BJ42" s="134"/>
      <c r="BK42" s="134"/>
      <c r="BL42" s="134"/>
      <c r="BM42" s="134"/>
      <c r="BN42" s="134"/>
    </row>
    <row r="43" spans="4:66" ht="15.6" customHeight="1" thickBot="1" x14ac:dyDescent="0.3">
      <c r="D43" s="124"/>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29"/>
      <c r="AS43" s="29"/>
      <c r="AT43" s="479"/>
      <c r="AU43" s="479"/>
      <c r="AV43" s="479"/>
      <c r="AW43" s="479"/>
      <c r="AX43" s="479"/>
      <c r="AY43" s="479"/>
      <c r="AZ43" s="29"/>
      <c r="BA43" s="30"/>
      <c r="BE43" s="134"/>
      <c r="BF43" s="134"/>
      <c r="BG43" s="134"/>
      <c r="BH43" s="134"/>
      <c r="BI43" s="134"/>
      <c r="BJ43" s="134"/>
      <c r="BK43" s="134"/>
      <c r="BL43" s="134"/>
      <c r="BM43" s="134"/>
      <c r="BN43" s="134"/>
    </row>
    <row r="44" spans="4:66" ht="15.6" customHeight="1" thickBot="1" x14ac:dyDescent="0.3">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T44" s="52"/>
      <c r="AU44" s="52"/>
      <c r="AV44" s="52"/>
      <c r="AW44" s="52"/>
      <c r="AX44" s="52"/>
      <c r="AY44" s="52"/>
      <c r="BE44" s="134"/>
      <c r="BF44" s="134"/>
      <c r="BG44" s="134"/>
      <c r="BH44" s="134"/>
      <c r="BI44" s="134"/>
      <c r="BJ44" s="134"/>
      <c r="BK44" s="134"/>
      <c r="BL44" s="134"/>
      <c r="BM44" s="134"/>
      <c r="BN44" s="134"/>
    </row>
    <row r="45" spans="4:66" ht="15.6" customHeight="1" x14ac:dyDescent="0.25">
      <c r="D45" s="1418" t="s">
        <v>739</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20"/>
      <c r="BE45" s="134"/>
      <c r="BF45" s="134"/>
      <c r="BG45" s="134"/>
      <c r="BH45" s="134"/>
      <c r="BI45" s="134"/>
      <c r="BJ45" s="134"/>
      <c r="BK45" s="134"/>
      <c r="BL45" s="134"/>
      <c r="BM45" s="134"/>
      <c r="BN45" s="134"/>
    </row>
    <row r="46" spans="4:66" ht="15.6" customHeight="1" x14ac:dyDescent="0.25">
      <c r="D46" s="1390" t="s">
        <v>199</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c r="AI46" s="1391"/>
      <c r="AJ46" s="1391"/>
      <c r="AU46" s="1060"/>
      <c r="AV46" s="1061"/>
      <c r="AW46" s="1061"/>
      <c r="AX46" s="1188"/>
      <c r="BA46" s="27"/>
      <c r="BE46" s="134"/>
      <c r="BF46" s="134"/>
      <c r="BG46" s="134"/>
      <c r="BH46" s="134"/>
      <c r="BI46" s="134"/>
      <c r="BJ46" s="134"/>
      <c r="BK46" s="134"/>
      <c r="BL46" s="134"/>
      <c r="BM46" s="134"/>
      <c r="BN46" s="134"/>
    </row>
    <row r="47" spans="4:66" ht="7.5" customHeight="1" x14ac:dyDescent="0.25">
      <c r="D47" s="103"/>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U47" s="53"/>
      <c r="AV47" s="53"/>
      <c r="AW47" s="53"/>
      <c r="AX47" s="53"/>
      <c r="BA47" s="27"/>
      <c r="BE47" s="134"/>
      <c r="BF47" s="134"/>
      <c r="BG47" s="134"/>
      <c r="BH47" s="134"/>
      <c r="BI47" s="134"/>
      <c r="BJ47" s="134"/>
      <c r="BK47" s="134"/>
      <c r="BL47" s="134"/>
      <c r="BM47" s="134"/>
      <c r="BN47" s="134"/>
    </row>
    <row r="48" spans="4:66" x14ac:dyDescent="0.25">
      <c r="D48" s="1416" t="s">
        <v>200</v>
      </c>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U48" s="1060"/>
      <c r="AV48" s="1061"/>
      <c r="AW48" s="1061"/>
      <c r="AX48" s="1188"/>
      <c r="BA48" s="27"/>
      <c r="BE48" s="134"/>
      <c r="BF48" s="134"/>
      <c r="BG48" s="134"/>
      <c r="BH48" s="134"/>
      <c r="BI48" s="134"/>
      <c r="BJ48" s="134"/>
      <c r="BK48" s="134"/>
      <c r="BL48" s="134"/>
      <c r="BM48" s="134"/>
      <c r="BN48" s="134"/>
    </row>
    <row r="49" spans="4:66" ht="7.5" customHeight="1" x14ac:dyDescent="0.25">
      <c r="D49" s="103"/>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U49" s="53"/>
      <c r="AV49" s="53"/>
      <c r="AW49" s="53"/>
      <c r="AX49" s="53"/>
      <c r="BA49" s="27"/>
      <c r="BE49" s="134"/>
      <c r="BF49" s="134"/>
      <c r="BG49" s="134"/>
      <c r="BH49" s="134"/>
      <c r="BI49" s="134"/>
      <c r="BJ49" s="134"/>
      <c r="BK49" s="134"/>
      <c r="BL49" s="134"/>
      <c r="BM49" s="134"/>
      <c r="BN49" s="134"/>
    </row>
    <row r="50" spans="4:66" ht="15.6" customHeight="1" x14ac:dyDescent="0.25">
      <c r="D50" s="1390" t="s">
        <v>760</v>
      </c>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T50" s="1379"/>
      <c r="AU50" s="1377"/>
      <c r="AV50" s="1377"/>
      <c r="AW50" s="1377"/>
      <c r="AX50" s="1377"/>
      <c r="AY50" s="1378"/>
      <c r="BA50" s="27"/>
      <c r="BE50" s="134"/>
      <c r="BF50" s="134"/>
      <c r="BG50" s="134"/>
      <c r="BH50" s="134"/>
      <c r="BI50" s="134"/>
      <c r="BJ50" s="134"/>
      <c r="BK50" s="134"/>
      <c r="BL50" s="134"/>
      <c r="BM50" s="134"/>
      <c r="BN50" s="134"/>
    </row>
    <row r="51" spans="4:66" ht="7.5" customHeight="1" thickBot="1" x14ac:dyDescent="0.3">
      <c r="D51" s="124"/>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29"/>
      <c r="AP51" s="29"/>
      <c r="AQ51" s="29"/>
      <c r="AR51" s="29"/>
      <c r="AS51" s="29"/>
      <c r="AT51" s="179"/>
      <c r="AU51" s="179"/>
      <c r="AV51" s="179"/>
      <c r="AW51" s="179"/>
      <c r="AX51" s="179"/>
      <c r="AY51" s="179"/>
      <c r="AZ51" s="29"/>
      <c r="BA51" s="30"/>
      <c r="BE51" s="134"/>
      <c r="BF51" s="134"/>
      <c r="BG51" s="134"/>
      <c r="BH51" s="134"/>
      <c r="BI51" s="134"/>
      <c r="BJ51" s="134"/>
      <c r="BK51" s="134"/>
      <c r="BL51" s="134"/>
      <c r="BM51" s="134"/>
      <c r="BN51" s="134"/>
    </row>
    <row r="52" spans="4:66" ht="15.6" customHeight="1" x14ac:dyDescent="0.25">
      <c r="BE52" s="134"/>
      <c r="BF52" s="134"/>
      <c r="BG52" s="134"/>
      <c r="BH52" s="134"/>
      <c r="BI52" s="134"/>
      <c r="BJ52" s="134"/>
      <c r="BK52" s="134"/>
      <c r="BL52" s="134"/>
      <c r="BM52" s="134"/>
      <c r="BN52" s="134"/>
    </row>
    <row r="53" spans="4:66" ht="7.5" customHeight="1" thickBot="1" x14ac:dyDescent="0.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G53" s="53"/>
      <c r="AH53" s="53"/>
      <c r="AI53" s="53"/>
      <c r="AJ53" s="53"/>
      <c r="BE53" s="134"/>
      <c r="BF53" s="134"/>
      <c r="BG53" s="134"/>
      <c r="BH53" s="134"/>
      <c r="BI53" s="134"/>
      <c r="BJ53" s="134"/>
      <c r="BK53" s="134"/>
      <c r="BL53" s="134"/>
      <c r="BM53" s="134"/>
      <c r="BN53" s="134"/>
    </row>
    <row r="54" spans="4:66" ht="15.6" customHeight="1" x14ac:dyDescent="0.25">
      <c r="D54" s="1418" t="s">
        <v>740</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20"/>
      <c r="BE54" s="134"/>
      <c r="BF54" s="134"/>
      <c r="BG54" s="134"/>
      <c r="BH54" s="134"/>
      <c r="BI54" s="134"/>
      <c r="BJ54" s="134"/>
      <c r="BK54" s="134"/>
      <c r="BL54" s="134"/>
      <c r="BM54" s="134"/>
      <c r="BN54" s="134"/>
    </row>
    <row r="55" spans="4:66" ht="15.6" customHeight="1" x14ac:dyDescent="0.25">
      <c r="D55" s="1390" t="s">
        <v>758</v>
      </c>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U55" s="1060"/>
      <c r="AV55" s="1061"/>
      <c r="AW55" s="1061"/>
      <c r="AX55" s="1188"/>
      <c r="BA55" s="27"/>
      <c r="BE55" s="134"/>
      <c r="BF55" s="134"/>
      <c r="BG55" s="134"/>
      <c r="BH55" s="134"/>
      <c r="BI55" s="134"/>
      <c r="BJ55" s="134"/>
      <c r="BK55" s="134"/>
      <c r="BL55" s="134"/>
      <c r="BM55" s="134"/>
      <c r="BN55" s="134"/>
    </row>
    <row r="56" spans="4:66" ht="7.5" customHeight="1" x14ac:dyDescent="0.25">
      <c r="D56" s="103"/>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U56" s="53"/>
      <c r="AV56" s="53"/>
      <c r="AW56" s="53"/>
      <c r="AX56" s="53"/>
      <c r="BA56" s="27"/>
      <c r="BE56" s="134"/>
      <c r="BF56" s="134"/>
      <c r="BG56" s="134"/>
      <c r="BH56" s="134"/>
      <c r="BI56" s="134"/>
      <c r="BJ56" s="134"/>
      <c r="BK56" s="134"/>
      <c r="BL56" s="134"/>
      <c r="BM56" s="134"/>
      <c r="BN56" s="134"/>
    </row>
    <row r="57" spans="4:66" ht="15.6" customHeight="1" x14ac:dyDescent="0.25">
      <c r="D57" s="1416" t="s">
        <v>759</v>
      </c>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U57" s="1060"/>
      <c r="AV57" s="1061"/>
      <c r="AW57" s="1061"/>
      <c r="AX57" s="1188"/>
      <c r="BA57" s="27"/>
      <c r="BE57" s="134"/>
      <c r="BF57" s="134"/>
      <c r="BG57" s="134"/>
      <c r="BH57" s="134"/>
      <c r="BI57" s="134"/>
      <c r="BJ57" s="134"/>
      <c r="BK57" s="134"/>
      <c r="BL57" s="134"/>
      <c r="BM57" s="134"/>
      <c r="BN57" s="134"/>
    </row>
    <row r="58" spans="4:66" ht="7.5" customHeight="1" x14ac:dyDescent="0.25">
      <c r="D58" s="103"/>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U58" s="53"/>
      <c r="AV58" s="53"/>
      <c r="AW58" s="53"/>
      <c r="AX58" s="53"/>
      <c r="BA58" s="27"/>
      <c r="BE58" s="134"/>
      <c r="BF58" s="134"/>
      <c r="BG58" s="134"/>
      <c r="BH58" s="134"/>
      <c r="BI58" s="134"/>
      <c r="BJ58" s="134"/>
      <c r="BK58" s="134"/>
      <c r="BL58" s="134"/>
      <c r="BM58" s="134"/>
      <c r="BN58" s="134"/>
    </row>
    <row r="59" spans="4:66" ht="15.6" customHeight="1" x14ac:dyDescent="0.25">
      <c r="D59" s="1390" t="s">
        <v>760</v>
      </c>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T59" s="1379"/>
      <c r="AU59" s="1377"/>
      <c r="AV59" s="1377"/>
      <c r="AW59" s="1377"/>
      <c r="AX59" s="1377"/>
      <c r="AY59" s="1378"/>
      <c r="BA59" s="27"/>
      <c r="BE59" s="134"/>
      <c r="BF59" s="134"/>
      <c r="BG59" s="134"/>
      <c r="BH59" s="134"/>
      <c r="BI59" s="134"/>
      <c r="BJ59" s="134"/>
      <c r="BK59" s="134"/>
      <c r="BL59" s="134"/>
      <c r="BM59" s="134"/>
      <c r="BN59" s="134"/>
    </row>
    <row r="60" spans="4:66" ht="15.6" customHeight="1" thickBot="1" x14ac:dyDescent="0.3">
      <c r="D60" s="124"/>
      <c r="E60" s="29"/>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29"/>
      <c r="AP60" s="29"/>
      <c r="AQ60" s="29"/>
      <c r="AR60" s="29"/>
      <c r="AS60" s="29"/>
      <c r="AT60" s="479"/>
      <c r="AU60" s="479"/>
      <c r="AV60" s="479"/>
      <c r="AW60" s="479"/>
      <c r="AX60" s="479"/>
      <c r="AY60" s="479"/>
      <c r="AZ60" s="29"/>
      <c r="BA60" s="30"/>
      <c r="BE60" s="134"/>
      <c r="BF60" s="134"/>
      <c r="BG60" s="134"/>
      <c r="BH60" s="134"/>
      <c r="BI60" s="134"/>
      <c r="BJ60" s="134"/>
      <c r="BK60" s="134"/>
      <c r="BL60" s="134"/>
      <c r="BM60" s="134"/>
      <c r="BN60" s="134"/>
    </row>
    <row r="61" spans="4:66" ht="8.1" customHeight="1" thickBot="1" x14ac:dyDescent="0.3">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T61" s="11"/>
      <c r="AU61" s="11"/>
      <c r="AV61" s="11"/>
      <c r="AW61" s="11"/>
      <c r="AX61" s="11"/>
      <c r="AY61" s="11"/>
      <c r="BE61" s="137"/>
      <c r="BF61" s="137"/>
      <c r="BG61" s="137"/>
      <c r="BH61" s="137"/>
      <c r="BI61" s="137"/>
      <c r="BJ61" s="137"/>
      <c r="BK61" s="137"/>
      <c r="BL61" s="137"/>
      <c r="BM61" s="137"/>
      <c r="BN61" s="137"/>
    </row>
    <row r="62" spans="4:66" ht="14.45" customHeight="1" x14ac:dyDescent="0.25">
      <c r="D62" s="971" t="s">
        <v>620</v>
      </c>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5"/>
      <c r="AE62" s="1395"/>
      <c r="AF62" s="1395"/>
      <c r="AG62" s="1395"/>
      <c r="AH62" s="1395"/>
      <c r="AI62" s="1395"/>
      <c r="AJ62" s="1395"/>
      <c r="AK62" s="1395"/>
      <c r="AL62" s="1395"/>
      <c r="AM62" s="1395"/>
      <c r="AN62" s="1395"/>
      <c r="AO62" s="1395"/>
      <c r="AP62" s="1395"/>
      <c r="AQ62" s="1395"/>
      <c r="AR62" s="1395"/>
      <c r="AS62" s="1395"/>
      <c r="AT62" s="1395"/>
      <c r="AU62" s="1395"/>
      <c r="AV62" s="1395"/>
      <c r="AW62" s="1395"/>
      <c r="AX62" s="1395"/>
      <c r="AY62" s="1395"/>
      <c r="AZ62" s="1395"/>
      <c r="BA62" s="1396"/>
      <c r="BE62" s="137"/>
      <c r="BF62" s="137"/>
      <c r="BG62" s="137"/>
      <c r="BH62" s="137"/>
      <c r="BI62" s="137"/>
      <c r="BJ62" s="137"/>
      <c r="BK62" s="137"/>
      <c r="BL62" s="137"/>
      <c r="BM62" s="137"/>
      <c r="BN62" s="137"/>
    </row>
    <row r="63" spans="4:66" x14ac:dyDescent="0.25">
      <c r="D63" s="1390" t="s">
        <v>201</v>
      </c>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U63" s="1060"/>
      <c r="AV63" s="1061"/>
      <c r="AW63" s="1061"/>
      <c r="AX63" s="1188"/>
      <c r="BA63" s="27"/>
    </row>
    <row r="64" spans="4:66" x14ac:dyDescent="0.25">
      <c r="D64" s="103"/>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U64" s="53"/>
      <c r="AV64" s="53"/>
      <c r="AW64" s="53"/>
      <c r="AX64" s="53"/>
      <c r="BA64" s="27"/>
    </row>
    <row r="65" spans="4:53" x14ac:dyDescent="0.25">
      <c r="D65" s="103" t="s">
        <v>766</v>
      </c>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R65" s="1060"/>
      <c r="AS65" s="1061"/>
      <c r="AT65" s="1061"/>
      <c r="AU65" s="1061"/>
      <c r="AV65" s="1061"/>
      <c r="AW65" s="1061"/>
      <c r="AX65" s="1188"/>
      <c r="BA65" s="27"/>
    </row>
    <row r="66" spans="4:53" ht="16.5" thickBot="1" x14ac:dyDescent="0.3">
      <c r="D66" s="1392" t="str">
        <f>IF(AU63="Yes ","Certification documentation required for review for hydraulic modeled systems"," ")</f>
        <v xml:space="preserve"> </v>
      </c>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4"/>
    </row>
    <row r="67" spans="4:53" x14ac:dyDescent="0.25">
      <c r="D67" s="1414" t="s">
        <v>202</v>
      </c>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1415"/>
    </row>
    <row r="68" spans="4:53" x14ac:dyDescent="0.25">
      <c r="D68" s="1390" t="s">
        <v>203</v>
      </c>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7"/>
      <c r="AB68" s="7"/>
      <c r="AC68" s="7"/>
      <c r="AD68" s="7"/>
      <c r="AE68" s="7"/>
      <c r="AF68" s="7"/>
      <c r="AG68" s="7"/>
      <c r="AH68" s="7"/>
      <c r="AI68" s="7"/>
      <c r="AJ68" s="7"/>
      <c r="AK68" s="7"/>
      <c r="AL68" s="1060"/>
      <c r="AM68" s="1061"/>
      <c r="AN68" s="1061"/>
      <c r="AO68" s="1188"/>
      <c r="AP68" s="7"/>
      <c r="AQ68" s="7"/>
      <c r="AR68" s="7"/>
      <c r="AS68" s="7"/>
      <c r="AT68" s="7"/>
      <c r="AU68" s="7"/>
      <c r="AV68" s="7"/>
      <c r="BA68" s="27"/>
    </row>
    <row r="69" spans="4:53" ht="8.1" customHeight="1" thickBot="1" x14ac:dyDescent="0.3">
      <c r="D69" s="2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30"/>
    </row>
  </sheetData>
  <sheetProtection algorithmName="SHA-512" hashValue="bkt0AN+owCFcIP0W5mV4YUqjqXGvG4yYT0vWFMdbPt+EPmHYuAlDtHaWG/GtJ7rNFyDAVw3VVOzayXNnY09g2g==" saltValue="2XqPgJ+egDK6p/Eztq6QTg==" spinCount="100000" sheet="1" objects="1" scenarios="1"/>
  <mergeCells count="60">
    <mergeCell ref="D66:BA66"/>
    <mergeCell ref="D67:BA67"/>
    <mergeCell ref="D68:Z68"/>
    <mergeCell ref="AL68:AO68"/>
    <mergeCell ref="D59:AN59"/>
    <mergeCell ref="AT59:AY59"/>
    <mergeCell ref="D62:BA62"/>
    <mergeCell ref="D63:AO63"/>
    <mergeCell ref="AU63:AX63"/>
    <mergeCell ref="AR65:AX65"/>
    <mergeCell ref="D57:AL57"/>
    <mergeCell ref="AU57:AX57"/>
    <mergeCell ref="D42:AQ42"/>
    <mergeCell ref="AT42:AY42"/>
    <mergeCell ref="D45:BA45"/>
    <mergeCell ref="D46:AJ46"/>
    <mergeCell ref="AU46:AX46"/>
    <mergeCell ref="D48:AL48"/>
    <mergeCell ref="AU48:AX48"/>
    <mergeCell ref="D50:AN50"/>
    <mergeCell ref="AT50:AY50"/>
    <mergeCell ref="D54:BA54"/>
    <mergeCell ref="D55:AJ55"/>
    <mergeCell ref="AU55:AX55"/>
    <mergeCell ref="D35:BA35"/>
    <mergeCell ref="D36:AN36"/>
    <mergeCell ref="AU36:AX36"/>
    <mergeCell ref="AU38:AX38"/>
    <mergeCell ref="D40:AL40"/>
    <mergeCell ref="AU40:AX40"/>
    <mergeCell ref="BE26:BM26"/>
    <mergeCell ref="D28:AC28"/>
    <mergeCell ref="AU28:AX28"/>
    <mergeCell ref="D30:AE30"/>
    <mergeCell ref="AU30:AX30"/>
    <mergeCell ref="D32:AQ32"/>
    <mergeCell ref="AT32:AY32"/>
    <mergeCell ref="D20:AU20"/>
    <mergeCell ref="AW20:AZ20"/>
    <mergeCell ref="D23:BA23"/>
    <mergeCell ref="D24:AN24"/>
    <mergeCell ref="AU24:AX24"/>
    <mergeCell ref="D26:AP26"/>
    <mergeCell ref="AU26:AX26"/>
    <mergeCell ref="D12:AU12"/>
    <mergeCell ref="AW12:AZ12"/>
    <mergeCell ref="D14:AU14"/>
    <mergeCell ref="AW14:AZ14"/>
    <mergeCell ref="D16:AG16"/>
    <mergeCell ref="AH16:AV18"/>
    <mergeCell ref="AW16:AZ16"/>
    <mergeCell ref="D18:AG18"/>
    <mergeCell ref="AW18:AZ18"/>
    <mergeCell ref="D10:AU10"/>
    <mergeCell ref="AW10:AZ10"/>
    <mergeCell ref="C1:BB1"/>
    <mergeCell ref="D3:U3"/>
    <mergeCell ref="V3:AS3"/>
    <mergeCell ref="D4:BA6"/>
    <mergeCell ref="D8:BA8"/>
  </mergeCells>
  <dataValidations count="5">
    <dataValidation type="list" allowBlank="1" showInputMessage="1" showErrorMessage="1" sqref="AT60:AY60" xr:uid="{2689DE51-CF5C-464D-B5B1-BF2A9D1DAECA}">
      <formula1>$BQ$12:$BQ$24</formula1>
    </dataValidation>
    <dataValidation type="list" allowBlank="1" showInputMessage="1" showErrorMessage="1" sqref="AU24:AX24 AU26:AX26 AU28:AX28 AU30:AX30 AU36:AX36 AU38:AX38 AU40:AX40 AU46:AX46 AU48:AX48 AU55:AX55 AU57:AX57 AU63:AX63 AL68:AO68" xr:uid="{6949C2F3-50F5-4BCA-9B97-2F12D33817F6}">
      <formula1>$BP$7:$BP$9</formula1>
    </dataValidation>
    <dataValidation type="list" allowBlank="1" showInputMessage="1" showErrorMessage="1" sqref="AT32:AY32 AT42:AY44" xr:uid="{BA99A1FE-8CFA-4E08-83A3-453ADCF33C32}">
      <formula1>$BP$11:$BP$16</formula1>
    </dataValidation>
    <dataValidation type="list" allowBlank="1" showInputMessage="1" showErrorMessage="1" sqref="AT50:AY50 AT59:AY59" xr:uid="{E44E8F9E-087E-491D-8DD4-D6812EEBD57D}">
      <formula1>$BQ$11:$BQ$17</formula1>
    </dataValidation>
    <dataValidation type="list" allowBlank="1" showInputMessage="1" showErrorMessage="1" sqref="AX58 AU49:AV49 AU47:AW47 AU56:AW56 AG29:AJ29 AG39:AJ39 AU25:AW25 AG53:AJ53 AU58:AV58 AX49" xr:uid="{B9636B8A-C7AB-4AAC-8808-761FB7581417}">
      <formula1>$BP$7:$BP$8</formula1>
    </dataValidation>
  </dataValidations>
  <printOptions horizontalCentered="1"/>
  <pageMargins left="0.7" right="0.7" top="0.75" bottom="0.75" header="0.3" footer="0.3"/>
  <pageSetup scale="98" fitToHeight="0" orientation="portrait" r:id="rId1"/>
  <headerFooter>
    <oddHeader>&amp;C&amp;G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B3CB-AFE1-47FC-9870-E115474B9A8E}">
  <sheetPr>
    <tabColor theme="1"/>
    <pageSetUpPr fitToPage="1"/>
  </sheetPr>
  <dimension ref="B1:BR69"/>
  <sheetViews>
    <sheetView showGridLines="0" showRowColHeaders="0" zoomScaleNormal="100" workbookViewId="0">
      <selection activeCell="D3" sqref="D3:U3"/>
    </sheetView>
  </sheetViews>
  <sheetFormatPr defaultRowHeight="15" x14ac:dyDescent="0.25"/>
  <cols>
    <col min="1" max="1" width="4.42578125" customWidth="1"/>
    <col min="2" max="2" width="27.7109375" customWidth="1"/>
    <col min="3" max="3" width="4.85546875" customWidth="1"/>
    <col min="4" max="60" width="1.7109375" customWidth="1"/>
    <col min="67" max="67" width="9" customWidth="1"/>
    <col min="68" max="68" width="6.28515625" hidden="1" customWidth="1"/>
    <col min="69" max="69" width="7.28515625" hidden="1" customWidth="1"/>
    <col min="70" max="70" width="0" hidden="1" customWidth="1"/>
  </cols>
  <sheetData>
    <row r="1" spans="2:70" ht="18.75" x14ac:dyDescent="0.3">
      <c r="C1" s="938" t="s">
        <v>656</v>
      </c>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row>
    <row r="2" spans="2:70" ht="18.75" x14ac:dyDescent="0.3">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row>
    <row r="3" spans="2:70" ht="19.5" thickBot="1" x14ac:dyDescent="0.35">
      <c r="C3" s="122"/>
      <c r="D3" s="1403" t="s">
        <v>184</v>
      </c>
      <c r="E3" s="1403"/>
      <c r="F3" s="1403"/>
      <c r="G3" s="1403"/>
      <c r="H3" s="1403"/>
      <c r="I3" s="1403"/>
      <c r="J3" s="1403"/>
      <c r="K3" s="1403"/>
      <c r="L3" s="1403"/>
      <c r="M3" s="1403"/>
      <c r="N3" s="1403"/>
      <c r="O3" s="1403"/>
      <c r="P3" s="1403"/>
      <c r="Q3" s="1403"/>
      <c r="R3" s="1403"/>
      <c r="S3" s="1403"/>
      <c r="T3" s="1403"/>
      <c r="U3" s="1403"/>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22"/>
      <c r="AU3" s="122"/>
      <c r="AV3" s="122"/>
      <c r="AW3" s="122"/>
      <c r="AX3" s="122"/>
      <c r="AY3" s="122"/>
      <c r="AZ3" s="122"/>
      <c r="BA3" s="122"/>
      <c r="BB3" s="122"/>
    </row>
    <row r="4" spans="2:70" ht="15.75" customHeight="1" x14ac:dyDescent="0.25">
      <c r="D4" s="1405" t="s">
        <v>185</v>
      </c>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7"/>
      <c r="BB4" s="123"/>
    </row>
    <row r="5" spans="2:70" x14ac:dyDescent="0.25">
      <c r="C5" s="123"/>
      <c r="D5" s="1408"/>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10"/>
      <c r="BB5" s="123"/>
    </row>
    <row r="6" spans="2:70" ht="15.75" thickBot="1" x14ac:dyDescent="0.3">
      <c r="B6" s="7"/>
      <c r="C6" s="123"/>
      <c r="D6" s="1411"/>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c r="AT6" s="1412"/>
      <c r="AU6" s="1412"/>
      <c r="AV6" s="1412"/>
      <c r="AW6" s="1412"/>
      <c r="AX6" s="1412"/>
      <c r="AY6" s="1412"/>
      <c r="AZ6" s="1412"/>
      <c r="BA6" s="1413"/>
      <c r="BB6" s="123"/>
    </row>
    <row r="7" spans="2:70" ht="15.75" thickBot="1" x14ac:dyDescent="0.3"/>
    <row r="8" spans="2:70" x14ac:dyDescent="0.25">
      <c r="D8" s="971" t="s">
        <v>186</v>
      </c>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3"/>
      <c r="BP8" t="s">
        <v>187</v>
      </c>
    </row>
    <row r="9" spans="2:70" ht="8.1" customHeight="1" x14ac:dyDescent="0.25">
      <c r="D9" s="103"/>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W9" s="53"/>
      <c r="AX9" s="53"/>
      <c r="AY9" s="53"/>
      <c r="AZ9" s="53"/>
      <c r="BA9" s="27"/>
      <c r="BP9" t="s">
        <v>41</v>
      </c>
    </row>
    <row r="10" spans="2:70" x14ac:dyDescent="0.25">
      <c r="D10" s="1390" t="s">
        <v>765</v>
      </c>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W10" s="1060"/>
      <c r="AX10" s="1061"/>
      <c r="AY10" s="1061"/>
      <c r="AZ10" s="1188"/>
      <c r="BA10" s="27"/>
    </row>
    <row r="11" spans="2:70" ht="8.1" customHeight="1" x14ac:dyDescent="0.25">
      <c r="D11" s="103"/>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W11" s="53"/>
      <c r="AX11" s="53"/>
      <c r="AY11" s="53"/>
      <c r="AZ11" s="53"/>
      <c r="BA11" s="27"/>
    </row>
    <row r="12" spans="2:70" x14ac:dyDescent="0.25">
      <c r="D12" s="1390" t="s">
        <v>753</v>
      </c>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W12" s="1060"/>
      <c r="AX12" s="1061"/>
      <c r="AY12" s="1061"/>
      <c r="AZ12" s="1188"/>
      <c r="BA12" s="27"/>
      <c r="BP12" t="s">
        <v>190</v>
      </c>
      <c r="BQ12" t="s">
        <v>194</v>
      </c>
      <c r="BR12" t="s">
        <v>40</v>
      </c>
    </row>
    <row r="13" spans="2:70" ht="8.1" customHeight="1" x14ac:dyDescent="0.25">
      <c r="D13" s="103"/>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W13" s="53"/>
      <c r="AX13" s="53"/>
      <c r="AY13" s="53"/>
      <c r="AZ13" s="53"/>
      <c r="BA13" s="27"/>
      <c r="BP13" t="s">
        <v>191</v>
      </c>
      <c r="BQ13" t="s">
        <v>207</v>
      </c>
      <c r="BR13" t="s">
        <v>41</v>
      </c>
    </row>
    <row r="14" spans="2:70" x14ac:dyDescent="0.25">
      <c r="D14" s="1390" t="s">
        <v>752</v>
      </c>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W14" s="1060"/>
      <c r="AX14" s="1061"/>
      <c r="AY14" s="1061"/>
      <c r="AZ14" s="1188"/>
      <c r="BA14" s="27"/>
      <c r="BI14" s="53"/>
      <c r="BP14" t="s">
        <v>192</v>
      </c>
      <c r="BQ14" t="s">
        <v>208</v>
      </c>
    </row>
    <row r="15" spans="2:70" ht="8.1" customHeight="1" x14ac:dyDescent="0.25">
      <c r="D15" s="103"/>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W15" s="53"/>
      <c r="AX15" s="53"/>
      <c r="AY15" s="53"/>
      <c r="AZ15" s="53"/>
      <c r="BA15" s="27"/>
      <c r="BI15" s="53"/>
      <c r="BP15" t="s">
        <v>193</v>
      </c>
      <c r="BQ15" t="s">
        <v>209</v>
      </c>
    </row>
    <row r="16" spans="2:70" ht="15" customHeight="1" x14ac:dyDescent="0.25">
      <c r="D16" s="1390" t="s">
        <v>754</v>
      </c>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9" t="s">
        <v>756</v>
      </c>
      <c r="AI16" s="1399"/>
      <c r="AJ16" s="1399"/>
      <c r="AK16" s="1399"/>
      <c r="AL16" s="1399"/>
      <c r="AM16" s="1399"/>
      <c r="AN16" s="1399"/>
      <c r="AO16" s="1399"/>
      <c r="AP16" s="1399"/>
      <c r="AQ16" s="1399"/>
      <c r="AR16" s="1399"/>
      <c r="AS16" s="1399"/>
      <c r="AT16" s="1399"/>
      <c r="AU16" s="1399"/>
      <c r="AV16" s="1399"/>
      <c r="AW16" s="1060"/>
      <c r="AX16" s="1061"/>
      <c r="AY16" s="1061"/>
      <c r="AZ16" s="1188"/>
      <c r="BA16" s="27"/>
      <c r="BP16" t="s">
        <v>194</v>
      </c>
      <c r="BQ16" t="s">
        <v>210</v>
      </c>
    </row>
    <row r="17" spans="4:69" ht="8.1" customHeight="1" x14ac:dyDescent="0.25">
      <c r="D17" s="103"/>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399"/>
      <c r="AI17" s="1399"/>
      <c r="AJ17" s="1399"/>
      <c r="AK17" s="1399"/>
      <c r="AL17" s="1399"/>
      <c r="AM17" s="1399"/>
      <c r="AN17" s="1399"/>
      <c r="AO17" s="1399"/>
      <c r="AP17" s="1399"/>
      <c r="AQ17" s="1399"/>
      <c r="AR17" s="1399"/>
      <c r="AS17" s="1399"/>
      <c r="AT17" s="1399"/>
      <c r="AU17" s="1399"/>
      <c r="AV17" s="1399"/>
      <c r="AW17" s="53"/>
      <c r="AX17" s="53"/>
      <c r="AY17" s="53"/>
      <c r="AZ17" s="53"/>
      <c r="BA17" s="27"/>
      <c r="BQ17" t="s">
        <v>211</v>
      </c>
    </row>
    <row r="18" spans="4:69" x14ac:dyDescent="0.25">
      <c r="D18" s="1390" t="s">
        <v>757</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9"/>
      <c r="AI18" s="1399"/>
      <c r="AJ18" s="1399"/>
      <c r="AK18" s="1399"/>
      <c r="AL18" s="1399"/>
      <c r="AM18" s="1399"/>
      <c r="AN18" s="1399"/>
      <c r="AO18" s="1399"/>
      <c r="AP18" s="1399"/>
      <c r="AQ18" s="1399"/>
      <c r="AR18" s="1399"/>
      <c r="AS18" s="1399"/>
      <c r="AT18" s="1399"/>
      <c r="AU18" s="1399"/>
      <c r="AV18" s="1399"/>
      <c r="AW18" s="1060"/>
      <c r="AX18" s="1061"/>
      <c r="AY18" s="1061"/>
      <c r="AZ18" s="1188"/>
      <c r="BA18" s="27"/>
    </row>
    <row r="19" spans="4:69" x14ac:dyDescent="0.25">
      <c r="D19" s="103"/>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469"/>
      <c r="AI19" s="469"/>
      <c r="AJ19" s="469"/>
      <c r="AK19" s="469"/>
      <c r="AL19" s="469"/>
      <c r="AM19" s="469"/>
      <c r="AN19" s="469"/>
      <c r="AO19" s="469"/>
      <c r="AP19" s="469"/>
      <c r="AQ19" s="469"/>
      <c r="AR19" s="469"/>
      <c r="AS19" s="469"/>
      <c r="AT19" s="469"/>
      <c r="AU19" s="469"/>
      <c r="AV19" s="469"/>
      <c r="AW19" s="470"/>
      <c r="AX19" s="470"/>
      <c r="AY19" s="470"/>
      <c r="AZ19" s="470"/>
      <c r="BA19" s="27"/>
    </row>
    <row r="20" spans="4:69" x14ac:dyDescent="0.25">
      <c r="D20" s="1390" t="s">
        <v>188</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469"/>
      <c r="AW20" s="1400">
        <f>SUM(AW10,AW12,AW14,AW16,AW18)</f>
        <v>0</v>
      </c>
      <c r="AX20" s="1401"/>
      <c r="AY20" s="1401"/>
      <c r="AZ20" s="1402"/>
      <c r="BA20" s="27"/>
    </row>
    <row r="21" spans="4:69" ht="8.1" customHeight="1" thickBot="1" x14ac:dyDescent="0.3">
      <c r="D21" s="124"/>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6"/>
      <c r="AI21" s="126"/>
      <c r="AJ21" s="126"/>
      <c r="AK21" s="126"/>
      <c r="AL21" s="126"/>
      <c r="AM21" s="126"/>
      <c r="AN21" s="126"/>
      <c r="AO21" s="126"/>
      <c r="AP21" s="126"/>
      <c r="AQ21" s="126"/>
      <c r="AR21" s="126"/>
      <c r="AS21" s="126"/>
      <c r="AT21" s="126"/>
      <c r="AU21" s="126"/>
      <c r="AV21" s="126"/>
      <c r="AW21" s="104"/>
      <c r="AX21" s="104"/>
      <c r="AY21" s="104"/>
      <c r="AZ21" s="104"/>
      <c r="BA21" s="30"/>
    </row>
    <row r="22" spans="4:69" ht="15.75" thickBot="1" x14ac:dyDescent="0.3"/>
    <row r="23" spans="4:69" x14ac:dyDescent="0.25">
      <c r="D23" s="971" t="s">
        <v>736</v>
      </c>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3"/>
    </row>
    <row r="24" spans="4:69" x14ac:dyDescent="0.25">
      <c r="D24" s="1390" t="s">
        <v>195</v>
      </c>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U24" s="1060"/>
      <c r="AV24" s="1061"/>
      <c r="AW24" s="1061"/>
      <c r="AX24" s="1188"/>
      <c r="BA24" s="27"/>
    </row>
    <row r="25" spans="4:69" ht="8.1" customHeight="1" x14ac:dyDescent="0.25">
      <c r="D25" s="103"/>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U25" s="53"/>
      <c r="AV25" s="53"/>
      <c r="AW25" s="53"/>
      <c r="AX25" s="53"/>
      <c r="BA25" s="27"/>
    </row>
    <row r="26" spans="4:69" x14ac:dyDescent="0.25">
      <c r="D26" s="1390" t="s">
        <v>196</v>
      </c>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U26" s="1060"/>
      <c r="AV26" s="1061"/>
      <c r="AW26" s="1061"/>
      <c r="AX26" s="1188"/>
      <c r="BA26" s="27"/>
      <c r="BE26" s="839" t="s">
        <v>253</v>
      </c>
      <c r="BF26" s="839"/>
      <c r="BG26" s="839"/>
      <c r="BH26" s="839"/>
      <c r="BI26" s="839"/>
      <c r="BJ26" s="839"/>
      <c r="BK26" s="839"/>
      <c r="BL26" s="839"/>
      <c r="BM26" s="839"/>
    </row>
    <row r="27" spans="4:69" ht="7.5" customHeight="1" x14ac:dyDescent="0.25">
      <c r="D27" s="103"/>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U27" s="470"/>
      <c r="AV27" s="470"/>
      <c r="AW27" s="470"/>
      <c r="AX27" s="470"/>
      <c r="BA27" s="27"/>
      <c r="BE27" s="471"/>
      <c r="BF27" s="471"/>
      <c r="BG27" s="471"/>
      <c r="BH27" s="471"/>
      <c r="BI27" s="471"/>
      <c r="BJ27" s="471"/>
      <c r="BK27" s="471"/>
      <c r="BL27" s="471"/>
      <c r="BM27" s="471"/>
    </row>
    <row r="28" spans="4:69" x14ac:dyDescent="0.25">
      <c r="D28" s="1397" t="s">
        <v>197</v>
      </c>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G28" s="476"/>
      <c r="AH28" s="476"/>
      <c r="AI28" s="476"/>
      <c r="AJ28" s="476"/>
      <c r="AU28" s="1060"/>
      <c r="AV28" s="1061"/>
      <c r="AW28" s="1061"/>
      <c r="AX28" s="1188"/>
      <c r="BA28" s="27"/>
      <c r="BE28" s="471"/>
      <c r="BF28" s="471"/>
      <c r="BG28" s="471"/>
      <c r="BH28" s="471"/>
      <c r="BI28" s="471"/>
      <c r="BJ28" s="471"/>
      <c r="BK28" s="471"/>
      <c r="BL28" s="471"/>
      <c r="BM28" s="471"/>
    </row>
    <row r="29" spans="4:69" ht="7.5" customHeight="1" x14ac:dyDescent="0.25">
      <c r="D29" s="127"/>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G29" s="53"/>
      <c r="AH29" s="53"/>
      <c r="AI29" s="53"/>
      <c r="AJ29" s="53"/>
      <c r="BA29" s="27"/>
      <c r="BE29" s="471"/>
      <c r="BF29" s="471"/>
      <c r="BG29" s="471"/>
      <c r="BH29" s="471"/>
      <c r="BI29" s="471"/>
      <c r="BJ29" s="471"/>
      <c r="BK29" s="471"/>
      <c r="BL29" s="471"/>
      <c r="BM29" s="471"/>
    </row>
    <row r="30" spans="4:69" ht="15.6" customHeight="1" x14ac:dyDescent="0.25">
      <c r="D30" s="1397" t="s">
        <v>198</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G30" s="476"/>
      <c r="AH30" s="476"/>
      <c r="AI30" s="476"/>
      <c r="AJ30" s="476"/>
      <c r="AU30" s="1060"/>
      <c r="AV30" s="1061"/>
      <c r="AW30" s="1061"/>
      <c r="AX30" s="1188"/>
      <c r="BA30" s="27"/>
      <c r="BE30" s="134"/>
      <c r="BF30" s="134"/>
      <c r="BG30" s="134"/>
      <c r="BH30" s="134"/>
      <c r="BI30" s="134"/>
      <c r="BJ30" s="134"/>
      <c r="BK30" s="134"/>
      <c r="BL30" s="134"/>
      <c r="BM30" s="134"/>
      <c r="BN30" s="134"/>
    </row>
    <row r="31" spans="4:69" ht="7.5" customHeight="1" x14ac:dyDescent="0.25">
      <c r="D31" s="127"/>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G31" s="476"/>
      <c r="AH31" s="476"/>
      <c r="AI31" s="476"/>
      <c r="AJ31" s="476"/>
      <c r="AU31" s="480"/>
      <c r="AV31" s="480"/>
      <c r="AW31" s="480"/>
      <c r="AX31" s="480"/>
      <c r="BA31" s="27"/>
      <c r="BE31" s="134"/>
      <c r="BF31" s="134"/>
      <c r="BG31" s="134"/>
      <c r="BH31" s="134"/>
      <c r="BI31" s="134"/>
      <c r="BJ31" s="134"/>
      <c r="BK31" s="134"/>
      <c r="BL31" s="134"/>
      <c r="BM31" s="134"/>
      <c r="BN31" s="134"/>
    </row>
    <row r="32" spans="4:69" ht="15" customHeight="1" x14ac:dyDescent="0.25">
      <c r="D32" s="1390" t="s">
        <v>762</v>
      </c>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T32" s="1379"/>
      <c r="AU32" s="1377"/>
      <c r="AV32" s="1377"/>
      <c r="AW32" s="1377"/>
      <c r="AX32" s="1377"/>
      <c r="AY32" s="1378"/>
      <c r="BA32" s="27"/>
      <c r="BE32" s="134"/>
      <c r="BF32" s="134"/>
      <c r="BG32" s="134"/>
      <c r="BH32" s="134"/>
      <c r="BI32" s="134"/>
      <c r="BJ32" s="134"/>
      <c r="BK32" s="134"/>
      <c r="BL32" s="134"/>
      <c r="BM32" s="134"/>
      <c r="BN32" s="134"/>
    </row>
    <row r="33" spans="4:66" ht="8.1" customHeight="1" thickBot="1" x14ac:dyDescent="0.3">
      <c r="D33" s="124"/>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29"/>
      <c r="AS33" s="29"/>
      <c r="AT33" s="179"/>
      <c r="AU33" s="179"/>
      <c r="AV33" s="179"/>
      <c r="AW33" s="179"/>
      <c r="AX33" s="179"/>
      <c r="AY33" s="179"/>
      <c r="AZ33" s="29"/>
      <c r="BA33" s="30"/>
      <c r="BE33" s="134"/>
      <c r="BF33" s="134"/>
      <c r="BG33" s="134"/>
      <c r="BH33" s="134"/>
      <c r="BI33" s="134"/>
      <c r="BJ33" s="134"/>
      <c r="BK33" s="134"/>
      <c r="BL33" s="134"/>
      <c r="BM33" s="134"/>
      <c r="BN33" s="134"/>
    </row>
    <row r="34" spans="4:66" ht="15.75" thickBot="1" x14ac:dyDescent="0.3">
      <c r="BE34" s="134"/>
      <c r="BF34" s="134"/>
      <c r="BG34" s="134"/>
      <c r="BH34" s="134"/>
      <c r="BI34" s="134"/>
      <c r="BJ34" s="134"/>
      <c r="BK34" s="134"/>
      <c r="BL34" s="134"/>
      <c r="BM34" s="134"/>
      <c r="BN34" s="134"/>
    </row>
    <row r="35" spans="4:66" ht="15.6" customHeight="1" x14ac:dyDescent="0.25">
      <c r="D35" s="971" t="s">
        <v>737</v>
      </c>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3"/>
      <c r="BE35" s="134"/>
      <c r="BF35" s="134"/>
      <c r="BG35" s="134"/>
      <c r="BH35" s="134"/>
      <c r="BI35" s="134"/>
      <c r="BJ35" s="134"/>
      <c r="BK35" s="134"/>
      <c r="BL35" s="134"/>
      <c r="BM35" s="134"/>
      <c r="BN35" s="134"/>
    </row>
    <row r="36" spans="4:66" ht="15.6" customHeight="1" x14ac:dyDescent="0.25">
      <c r="D36" s="1390" t="s">
        <v>195</v>
      </c>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U36" s="1060"/>
      <c r="AV36" s="1061"/>
      <c r="AW36" s="1061"/>
      <c r="AX36" s="1188"/>
      <c r="BA36" s="27"/>
      <c r="BE36" s="134"/>
      <c r="BF36" s="134"/>
      <c r="BG36" s="134"/>
      <c r="BH36" s="134"/>
      <c r="BI36" s="134"/>
      <c r="BJ36" s="134"/>
      <c r="BK36" s="134"/>
      <c r="BL36" s="134"/>
      <c r="BM36" s="134"/>
      <c r="BN36" s="134"/>
    </row>
    <row r="37" spans="4:66" ht="7.5" customHeight="1" x14ac:dyDescent="0.25">
      <c r="D37" s="103"/>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U37" s="470"/>
      <c r="AV37" s="470"/>
      <c r="AW37" s="470"/>
      <c r="AX37" s="470"/>
      <c r="BA37" s="27"/>
      <c r="BE37" s="134"/>
      <c r="BF37" s="134"/>
      <c r="BG37" s="134"/>
      <c r="BH37" s="134"/>
      <c r="BI37" s="134"/>
      <c r="BJ37" s="134"/>
      <c r="BK37" s="134"/>
      <c r="BL37" s="134"/>
      <c r="BM37" s="134"/>
      <c r="BN37" s="134"/>
    </row>
    <row r="38" spans="4:66" ht="15.6" customHeight="1" x14ac:dyDescent="0.25">
      <c r="D38" s="477" t="s">
        <v>738</v>
      </c>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138"/>
      <c r="AE38" s="138"/>
      <c r="AF38" s="138"/>
      <c r="AG38" s="478"/>
      <c r="AH38" s="478"/>
      <c r="AI38" s="478"/>
      <c r="AJ38" s="478"/>
      <c r="AK38" s="138"/>
      <c r="AL38" s="138"/>
      <c r="AM38" s="138"/>
      <c r="AN38" s="138"/>
      <c r="AO38" s="138"/>
      <c r="AU38" s="1060"/>
      <c r="AV38" s="1061"/>
      <c r="AW38" s="1061"/>
      <c r="AX38" s="1188"/>
      <c r="BA38" s="27"/>
      <c r="BE38" s="134"/>
      <c r="BF38" s="134"/>
      <c r="BG38" s="134"/>
      <c r="BH38" s="134"/>
      <c r="BI38" s="134"/>
      <c r="BJ38" s="134"/>
      <c r="BK38" s="134"/>
      <c r="BL38" s="134"/>
      <c r="BM38" s="134"/>
      <c r="BN38" s="134"/>
    </row>
    <row r="39" spans="4:66" ht="7.5" customHeight="1" x14ac:dyDescent="0.25">
      <c r="D39" s="127"/>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G39" s="53"/>
      <c r="AH39" s="53"/>
      <c r="AI39" s="53"/>
      <c r="AJ39" s="53"/>
      <c r="BA39" s="27"/>
      <c r="BE39" s="134"/>
      <c r="BF39" s="134"/>
      <c r="BG39" s="134"/>
      <c r="BH39" s="134"/>
      <c r="BI39" s="134"/>
      <c r="BJ39" s="134"/>
      <c r="BK39" s="134"/>
      <c r="BL39" s="134"/>
      <c r="BM39" s="134"/>
      <c r="BN39" s="134"/>
    </row>
    <row r="40" spans="4:66" ht="15.6" customHeight="1" x14ac:dyDescent="0.25">
      <c r="D40" s="1421" t="s">
        <v>763</v>
      </c>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U40" s="1060"/>
      <c r="AV40" s="1061"/>
      <c r="AW40" s="1061"/>
      <c r="AX40" s="1188"/>
      <c r="BA40" s="27"/>
      <c r="BE40" s="134"/>
      <c r="BF40" s="134"/>
      <c r="BG40" s="134"/>
      <c r="BH40" s="134"/>
      <c r="BI40" s="134"/>
      <c r="BJ40" s="134"/>
      <c r="BK40" s="134"/>
      <c r="BL40" s="134"/>
      <c r="BM40" s="134"/>
      <c r="BN40" s="134"/>
    </row>
    <row r="41" spans="4:66" ht="7.5" customHeight="1" x14ac:dyDescent="0.25">
      <c r="D41" s="103"/>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U41" s="470"/>
      <c r="AV41" s="470"/>
      <c r="AW41" s="470"/>
      <c r="AX41" s="470"/>
      <c r="BA41" s="27"/>
      <c r="BE41" s="134"/>
      <c r="BF41" s="134"/>
      <c r="BG41" s="134"/>
      <c r="BH41" s="134"/>
      <c r="BI41" s="134"/>
      <c r="BJ41" s="134"/>
      <c r="BK41" s="134"/>
      <c r="BL41" s="134"/>
      <c r="BM41" s="134"/>
      <c r="BN41" s="134"/>
    </row>
    <row r="42" spans="4:66" ht="15.6" customHeight="1" x14ac:dyDescent="0.25">
      <c r="D42" s="1390" t="s">
        <v>762</v>
      </c>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T42" s="1379"/>
      <c r="AU42" s="1377"/>
      <c r="AV42" s="1377"/>
      <c r="AW42" s="1377"/>
      <c r="AX42" s="1377"/>
      <c r="AY42" s="1378"/>
      <c r="BA42" s="27"/>
      <c r="BE42" s="134"/>
      <c r="BF42" s="134"/>
      <c r="BG42" s="134"/>
      <c r="BH42" s="134"/>
      <c r="BI42" s="134"/>
      <c r="BJ42" s="134"/>
      <c r="BK42" s="134"/>
      <c r="BL42" s="134"/>
      <c r="BM42" s="134"/>
      <c r="BN42" s="134"/>
    </row>
    <row r="43" spans="4:66" ht="15.6" customHeight="1" thickBot="1" x14ac:dyDescent="0.3">
      <c r="D43" s="124"/>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29"/>
      <c r="AS43" s="29"/>
      <c r="AT43" s="479"/>
      <c r="AU43" s="479"/>
      <c r="AV43" s="479"/>
      <c r="AW43" s="479"/>
      <c r="AX43" s="479"/>
      <c r="AY43" s="479"/>
      <c r="AZ43" s="29"/>
      <c r="BA43" s="30"/>
      <c r="BE43" s="134"/>
      <c r="BF43" s="134"/>
      <c r="BG43" s="134"/>
      <c r="BH43" s="134"/>
      <c r="BI43" s="134"/>
      <c r="BJ43" s="134"/>
      <c r="BK43" s="134"/>
      <c r="BL43" s="134"/>
      <c r="BM43" s="134"/>
      <c r="BN43" s="134"/>
    </row>
    <row r="44" spans="4:66" ht="15.6" customHeight="1" thickBot="1" x14ac:dyDescent="0.3">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T44" s="52"/>
      <c r="AU44" s="52"/>
      <c r="AV44" s="52"/>
      <c r="AW44" s="52"/>
      <c r="AX44" s="52"/>
      <c r="AY44" s="52"/>
      <c r="BE44" s="134"/>
      <c r="BF44" s="134"/>
      <c r="BG44" s="134"/>
      <c r="BH44" s="134"/>
      <c r="BI44" s="134"/>
      <c r="BJ44" s="134"/>
      <c r="BK44" s="134"/>
      <c r="BL44" s="134"/>
      <c r="BM44" s="134"/>
      <c r="BN44" s="134"/>
    </row>
    <row r="45" spans="4:66" ht="15.6" customHeight="1" x14ac:dyDescent="0.25">
      <c r="D45" s="1418" t="s">
        <v>739</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20"/>
      <c r="BE45" s="134"/>
      <c r="BF45" s="134"/>
      <c r="BG45" s="134"/>
      <c r="BH45" s="134"/>
      <c r="BI45" s="134"/>
      <c r="BJ45" s="134"/>
      <c r="BK45" s="134"/>
      <c r="BL45" s="134"/>
      <c r="BM45" s="134"/>
      <c r="BN45" s="134"/>
    </row>
    <row r="46" spans="4:66" ht="15.6" customHeight="1" x14ac:dyDescent="0.25">
      <c r="D46" s="1390" t="s">
        <v>199</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c r="AI46" s="1391"/>
      <c r="AJ46" s="1391"/>
      <c r="AU46" s="1060"/>
      <c r="AV46" s="1061"/>
      <c r="AW46" s="1061"/>
      <c r="AX46" s="1188"/>
      <c r="BA46" s="27"/>
      <c r="BE46" s="134"/>
      <c r="BF46" s="134"/>
      <c r="BG46" s="134"/>
      <c r="BH46" s="134"/>
      <c r="BI46" s="134"/>
      <c r="BJ46" s="134"/>
      <c r="BK46" s="134"/>
      <c r="BL46" s="134"/>
      <c r="BM46" s="134"/>
      <c r="BN46" s="134"/>
    </row>
    <row r="47" spans="4:66" ht="7.5" customHeight="1" x14ac:dyDescent="0.25">
      <c r="D47" s="103"/>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U47" s="53"/>
      <c r="AV47" s="53"/>
      <c r="AW47" s="53"/>
      <c r="AX47" s="53"/>
      <c r="BA47" s="27"/>
      <c r="BE47" s="134"/>
      <c r="BF47" s="134"/>
      <c r="BG47" s="134"/>
      <c r="BH47" s="134"/>
      <c r="BI47" s="134"/>
      <c r="BJ47" s="134"/>
      <c r="BK47" s="134"/>
      <c r="BL47" s="134"/>
      <c r="BM47" s="134"/>
      <c r="BN47" s="134"/>
    </row>
    <row r="48" spans="4:66" x14ac:dyDescent="0.25">
      <c r="D48" s="1416" t="s">
        <v>200</v>
      </c>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U48" s="1060"/>
      <c r="AV48" s="1061"/>
      <c r="AW48" s="1061"/>
      <c r="AX48" s="1188"/>
      <c r="BA48" s="27"/>
      <c r="BE48" s="134"/>
      <c r="BF48" s="134"/>
      <c r="BG48" s="134"/>
      <c r="BH48" s="134"/>
      <c r="BI48" s="134"/>
      <c r="BJ48" s="134"/>
      <c r="BK48" s="134"/>
      <c r="BL48" s="134"/>
      <c r="BM48" s="134"/>
      <c r="BN48" s="134"/>
    </row>
    <row r="49" spans="4:66" ht="7.5" customHeight="1" x14ac:dyDescent="0.25">
      <c r="D49" s="103"/>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U49" s="53"/>
      <c r="AV49" s="53"/>
      <c r="AW49" s="53"/>
      <c r="AX49" s="53"/>
      <c r="BA49" s="27"/>
      <c r="BE49" s="134"/>
      <c r="BF49" s="134"/>
      <c r="BG49" s="134"/>
      <c r="BH49" s="134"/>
      <c r="BI49" s="134"/>
      <c r="BJ49" s="134"/>
      <c r="BK49" s="134"/>
      <c r="BL49" s="134"/>
      <c r="BM49" s="134"/>
      <c r="BN49" s="134"/>
    </row>
    <row r="50" spans="4:66" ht="15.6" customHeight="1" x14ac:dyDescent="0.25">
      <c r="D50" s="1390" t="s">
        <v>760</v>
      </c>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T50" s="1379"/>
      <c r="AU50" s="1377"/>
      <c r="AV50" s="1377"/>
      <c r="AW50" s="1377"/>
      <c r="AX50" s="1377"/>
      <c r="AY50" s="1378"/>
      <c r="BA50" s="27"/>
      <c r="BE50" s="134"/>
      <c r="BF50" s="134"/>
      <c r="BG50" s="134"/>
      <c r="BH50" s="134"/>
      <c r="BI50" s="134"/>
      <c r="BJ50" s="134"/>
      <c r="BK50" s="134"/>
      <c r="BL50" s="134"/>
      <c r="BM50" s="134"/>
      <c r="BN50" s="134"/>
    </row>
    <row r="51" spans="4:66" ht="7.5" customHeight="1" thickBot="1" x14ac:dyDescent="0.3">
      <c r="D51" s="124"/>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29"/>
      <c r="AP51" s="29"/>
      <c r="AQ51" s="29"/>
      <c r="AR51" s="29"/>
      <c r="AS51" s="29"/>
      <c r="AT51" s="179"/>
      <c r="AU51" s="179"/>
      <c r="AV51" s="179"/>
      <c r="AW51" s="179"/>
      <c r="AX51" s="179"/>
      <c r="AY51" s="179"/>
      <c r="AZ51" s="29"/>
      <c r="BA51" s="30"/>
      <c r="BE51" s="134"/>
      <c r="BF51" s="134"/>
      <c r="BG51" s="134"/>
      <c r="BH51" s="134"/>
      <c r="BI51" s="134"/>
      <c r="BJ51" s="134"/>
      <c r="BK51" s="134"/>
      <c r="BL51" s="134"/>
      <c r="BM51" s="134"/>
      <c r="BN51" s="134"/>
    </row>
    <row r="52" spans="4:66" ht="15.6" customHeight="1" x14ac:dyDescent="0.25">
      <c r="BE52" s="134"/>
      <c r="BF52" s="134"/>
      <c r="BG52" s="134"/>
      <c r="BH52" s="134"/>
      <c r="BI52" s="134"/>
      <c r="BJ52" s="134"/>
      <c r="BK52" s="134"/>
      <c r="BL52" s="134"/>
      <c r="BM52" s="134"/>
      <c r="BN52" s="134"/>
    </row>
    <row r="53" spans="4:66" ht="7.5" customHeight="1" thickBot="1" x14ac:dyDescent="0.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G53" s="53"/>
      <c r="AH53" s="53"/>
      <c r="AI53" s="53"/>
      <c r="AJ53" s="53"/>
      <c r="BE53" s="134"/>
      <c r="BF53" s="134"/>
      <c r="BG53" s="134"/>
      <c r="BH53" s="134"/>
      <c r="BI53" s="134"/>
      <c r="BJ53" s="134"/>
      <c r="BK53" s="134"/>
      <c r="BL53" s="134"/>
      <c r="BM53" s="134"/>
      <c r="BN53" s="134"/>
    </row>
    <row r="54" spans="4:66" ht="15.6" customHeight="1" x14ac:dyDescent="0.25">
      <c r="D54" s="1418" t="s">
        <v>740</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20"/>
      <c r="BE54" s="134"/>
      <c r="BF54" s="134"/>
      <c r="BG54" s="134"/>
      <c r="BH54" s="134"/>
      <c r="BI54" s="134"/>
      <c r="BJ54" s="134"/>
      <c r="BK54" s="134"/>
      <c r="BL54" s="134"/>
      <c r="BM54" s="134"/>
      <c r="BN54" s="134"/>
    </row>
    <row r="55" spans="4:66" ht="15.6" customHeight="1" x14ac:dyDescent="0.25">
      <c r="D55" s="1390" t="s">
        <v>758</v>
      </c>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U55" s="1060"/>
      <c r="AV55" s="1061"/>
      <c r="AW55" s="1061"/>
      <c r="AX55" s="1188"/>
      <c r="BA55" s="27"/>
      <c r="BE55" s="134"/>
      <c r="BF55" s="134"/>
      <c r="BG55" s="134"/>
      <c r="BH55" s="134"/>
      <c r="BI55" s="134"/>
      <c r="BJ55" s="134"/>
      <c r="BK55" s="134"/>
      <c r="BL55" s="134"/>
      <c r="BM55" s="134"/>
      <c r="BN55" s="134"/>
    </row>
    <row r="56" spans="4:66" ht="7.5" customHeight="1" x14ac:dyDescent="0.25">
      <c r="D56" s="103"/>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U56" s="53"/>
      <c r="AV56" s="53"/>
      <c r="AW56" s="53"/>
      <c r="AX56" s="53"/>
      <c r="BA56" s="27"/>
      <c r="BE56" s="134"/>
      <c r="BF56" s="134"/>
      <c r="BG56" s="134"/>
      <c r="BH56" s="134"/>
      <c r="BI56" s="134"/>
      <c r="BJ56" s="134"/>
      <c r="BK56" s="134"/>
      <c r="BL56" s="134"/>
      <c r="BM56" s="134"/>
      <c r="BN56" s="134"/>
    </row>
    <row r="57" spans="4:66" ht="15.6" customHeight="1" x14ac:dyDescent="0.25">
      <c r="D57" s="1416" t="s">
        <v>759</v>
      </c>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U57" s="1060"/>
      <c r="AV57" s="1061"/>
      <c r="AW57" s="1061"/>
      <c r="AX57" s="1188"/>
      <c r="BA57" s="27"/>
      <c r="BE57" s="134"/>
      <c r="BF57" s="134"/>
      <c r="BG57" s="134"/>
      <c r="BH57" s="134"/>
      <c r="BI57" s="134"/>
      <c r="BJ57" s="134"/>
      <c r="BK57" s="134"/>
      <c r="BL57" s="134"/>
      <c r="BM57" s="134"/>
      <c r="BN57" s="134"/>
    </row>
    <row r="58" spans="4:66" ht="7.5" customHeight="1" x14ac:dyDescent="0.25">
      <c r="D58" s="103"/>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U58" s="53"/>
      <c r="AV58" s="53"/>
      <c r="AW58" s="53"/>
      <c r="AX58" s="53"/>
      <c r="BA58" s="27"/>
      <c r="BE58" s="134"/>
      <c r="BF58" s="134"/>
      <c r="BG58" s="134"/>
      <c r="BH58" s="134"/>
      <c r="BI58" s="134"/>
      <c r="BJ58" s="134"/>
      <c r="BK58" s="134"/>
      <c r="BL58" s="134"/>
      <c r="BM58" s="134"/>
      <c r="BN58" s="134"/>
    </row>
    <row r="59" spans="4:66" ht="15.6" customHeight="1" x14ac:dyDescent="0.25">
      <c r="D59" s="1390" t="s">
        <v>760</v>
      </c>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T59" s="1379"/>
      <c r="AU59" s="1377"/>
      <c r="AV59" s="1377"/>
      <c r="AW59" s="1377"/>
      <c r="AX59" s="1377"/>
      <c r="AY59" s="1378"/>
      <c r="BA59" s="27"/>
      <c r="BE59" s="134"/>
      <c r="BF59" s="134"/>
      <c r="BG59" s="134"/>
      <c r="BH59" s="134"/>
      <c r="BI59" s="134"/>
      <c r="BJ59" s="134"/>
      <c r="BK59" s="134"/>
      <c r="BL59" s="134"/>
      <c r="BM59" s="134"/>
      <c r="BN59" s="134"/>
    </row>
    <row r="60" spans="4:66" ht="15.6" customHeight="1" thickBot="1" x14ac:dyDescent="0.3">
      <c r="D60" s="124"/>
      <c r="E60" s="29"/>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29"/>
      <c r="AP60" s="29"/>
      <c r="AQ60" s="29"/>
      <c r="AR60" s="29"/>
      <c r="AS60" s="29"/>
      <c r="AT60" s="479"/>
      <c r="AU60" s="479"/>
      <c r="AV60" s="479"/>
      <c r="AW60" s="479"/>
      <c r="AX60" s="479"/>
      <c r="AY60" s="479"/>
      <c r="AZ60" s="29"/>
      <c r="BA60" s="30"/>
      <c r="BE60" s="134"/>
      <c r="BF60" s="134"/>
      <c r="BG60" s="134"/>
      <c r="BH60" s="134"/>
      <c r="BI60" s="134"/>
      <c r="BJ60" s="134"/>
      <c r="BK60" s="134"/>
      <c r="BL60" s="134"/>
      <c r="BM60" s="134"/>
      <c r="BN60" s="134"/>
    </row>
    <row r="61" spans="4:66" ht="8.1" customHeight="1" thickBot="1" x14ac:dyDescent="0.3">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T61" s="11"/>
      <c r="AU61" s="11"/>
      <c r="AV61" s="11"/>
      <c r="AW61" s="11"/>
      <c r="AX61" s="11"/>
      <c r="AY61" s="11"/>
      <c r="BE61" s="137"/>
      <c r="BF61" s="137"/>
      <c r="BG61" s="137"/>
      <c r="BH61" s="137"/>
      <c r="BI61" s="137"/>
      <c r="BJ61" s="137"/>
      <c r="BK61" s="137"/>
      <c r="BL61" s="137"/>
      <c r="BM61" s="137"/>
      <c r="BN61" s="137"/>
    </row>
    <row r="62" spans="4:66" ht="14.45" customHeight="1" x14ac:dyDescent="0.25">
      <c r="D62" s="971" t="s">
        <v>620</v>
      </c>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5"/>
      <c r="AE62" s="1395"/>
      <c r="AF62" s="1395"/>
      <c r="AG62" s="1395"/>
      <c r="AH62" s="1395"/>
      <c r="AI62" s="1395"/>
      <c r="AJ62" s="1395"/>
      <c r="AK62" s="1395"/>
      <c r="AL62" s="1395"/>
      <c r="AM62" s="1395"/>
      <c r="AN62" s="1395"/>
      <c r="AO62" s="1395"/>
      <c r="AP62" s="1395"/>
      <c r="AQ62" s="1395"/>
      <c r="AR62" s="1395"/>
      <c r="AS62" s="1395"/>
      <c r="AT62" s="1395"/>
      <c r="AU62" s="1395"/>
      <c r="AV62" s="1395"/>
      <c r="AW62" s="1395"/>
      <c r="AX62" s="1395"/>
      <c r="AY62" s="1395"/>
      <c r="AZ62" s="1395"/>
      <c r="BA62" s="1396"/>
      <c r="BE62" s="137"/>
      <c r="BF62" s="137"/>
      <c r="BG62" s="137"/>
      <c r="BH62" s="137"/>
      <c r="BI62" s="137"/>
      <c r="BJ62" s="137"/>
      <c r="BK62" s="137"/>
      <c r="BL62" s="137"/>
      <c r="BM62" s="137"/>
      <c r="BN62" s="137"/>
    </row>
    <row r="63" spans="4:66" x14ac:dyDescent="0.25">
      <c r="D63" s="1390" t="s">
        <v>201</v>
      </c>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U63" s="1060"/>
      <c r="AV63" s="1061"/>
      <c r="AW63" s="1061"/>
      <c r="AX63" s="1188"/>
      <c r="BA63" s="27"/>
    </row>
    <row r="64" spans="4:66" x14ac:dyDescent="0.25">
      <c r="D64" s="103"/>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U64" s="53"/>
      <c r="AV64" s="53"/>
      <c r="AW64" s="53"/>
      <c r="AX64" s="53"/>
      <c r="BA64" s="27"/>
    </row>
    <row r="65" spans="4:53" x14ac:dyDescent="0.25">
      <c r="D65" s="103" t="s">
        <v>766</v>
      </c>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R65" s="1060"/>
      <c r="AS65" s="1061"/>
      <c r="AT65" s="1061"/>
      <c r="AU65" s="1061"/>
      <c r="AV65" s="1061"/>
      <c r="AW65" s="1061"/>
      <c r="AX65" s="1188"/>
      <c r="BA65" s="27"/>
    </row>
    <row r="66" spans="4:53" ht="16.5" thickBot="1" x14ac:dyDescent="0.3">
      <c r="D66" s="1392" t="str">
        <f>IF(AU63="Yes ","Certification documentation required for review for hydraulic modeled systems"," ")</f>
        <v xml:space="preserve"> </v>
      </c>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4"/>
    </row>
    <row r="67" spans="4:53" x14ac:dyDescent="0.25">
      <c r="D67" s="1414" t="s">
        <v>202</v>
      </c>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1415"/>
    </row>
    <row r="68" spans="4:53" x14ac:dyDescent="0.25">
      <c r="D68" s="1390" t="s">
        <v>203</v>
      </c>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7"/>
      <c r="AB68" s="7"/>
      <c r="AC68" s="7"/>
      <c r="AD68" s="7"/>
      <c r="AE68" s="7"/>
      <c r="AF68" s="7"/>
      <c r="AG68" s="7"/>
      <c r="AH68" s="7"/>
      <c r="AI68" s="7"/>
      <c r="AJ68" s="7"/>
      <c r="AK68" s="7"/>
      <c r="AL68" s="1060"/>
      <c r="AM68" s="1061"/>
      <c r="AN68" s="1061"/>
      <c r="AO68" s="1188"/>
      <c r="AP68" s="7"/>
      <c r="AQ68" s="7"/>
      <c r="AR68" s="7"/>
      <c r="AS68" s="7"/>
      <c r="AT68" s="7"/>
      <c r="AU68" s="7"/>
      <c r="AV68" s="7"/>
      <c r="BA68" s="27"/>
    </row>
    <row r="69" spans="4:53" ht="8.1" customHeight="1" thickBot="1" x14ac:dyDescent="0.3">
      <c r="D69" s="2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30"/>
    </row>
  </sheetData>
  <sheetProtection algorithmName="SHA-512" hashValue="RH+4paAkRA8iJMGNNLpuKS5BC6KDcg87P/lI55K8YO6754v5qKis9YlOV8b7t/tb6k6G1euLn26acFKGFrLSzA==" saltValue="uxCHGpaDoYx6g1Q71q8I3g==" spinCount="100000" sheet="1" objects="1" scenarios="1"/>
  <mergeCells count="60">
    <mergeCell ref="D66:BA66"/>
    <mergeCell ref="D67:BA67"/>
    <mergeCell ref="D68:Z68"/>
    <mergeCell ref="AL68:AO68"/>
    <mergeCell ref="D59:AN59"/>
    <mergeCell ref="AT59:AY59"/>
    <mergeCell ref="D62:BA62"/>
    <mergeCell ref="D63:AO63"/>
    <mergeCell ref="AU63:AX63"/>
    <mergeCell ref="AR65:AX65"/>
    <mergeCell ref="D57:AL57"/>
    <mergeCell ref="AU57:AX57"/>
    <mergeCell ref="D42:AQ42"/>
    <mergeCell ref="AT42:AY42"/>
    <mergeCell ref="D45:BA45"/>
    <mergeCell ref="D46:AJ46"/>
    <mergeCell ref="AU46:AX46"/>
    <mergeCell ref="D48:AL48"/>
    <mergeCell ref="AU48:AX48"/>
    <mergeCell ref="D50:AN50"/>
    <mergeCell ref="AT50:AY50"/>
    <mergeCell ref="D54:BA54"/>
    <mergeCell ref="D55:AJ55"/>
    <mergeCell ref="AU55:AX55"/>
    <mergeCell ref="D35:BA35"/>
    <mergeCell ref="D36:AN36"/>
    <mergeCell ref="AU36:AX36"/>
    <mergeCell ref="AU38:AX38"/>
    <mergeCell ref="D40:AL40"/>
    <mergeCell ref="AU40:AX40"/>
    <mergeCell ref="BE26:BM26"/>
    <mergeCell ref="D28:AC28"/>
    <mergeCell ref="AU28:AX28"/>
    <mergeCell ref="D30:AE30"/>
    <mergeCell ref="AU30:AX30"/>
    <mergeCell ref="D32:AQ32"/>
    <mergeCell ref="AT32:AY32"/>
    <mergeCell ref="D20:AU20"/>
    <mergeCell ref="AW20:AZ20"/>
    <mergeCell ref="D23:BA23"/>
    <mergeCell ref="D24:AN24"/>
    <mergeCell ref="AU24:AX24"/>
    <mergeCell ref="D26:AP26"/>
    <mergeCell ref="AU26:AX26"/>
    <mergeCell ref="D12:AU12"/>
    <mergeCell ref="AW12:AZ12"/>
    <mergeCell ref="D14:AU14"/>
    <mergeCell ref="AW14:AZ14"/>
    <mergeCell ref="D16:AG16"/>
    <mergeCell ref="AH16:AV18"/>
    <mergeCell ref="AW16:AZ16"/>
    <mergeCell ref="D18:AG18"/>
    <mergeCell ref="AW18:AZ18"/>
    <mergeCell ref="D10:AU10"/>
    <mergeCell ref="AW10:AZ10"/>
    <mergeCell ref="C1:BB1"/>
    <mergeCell ref="D3:U3"/>
    <mergeCell ref="V3:AS3"/>
    <mergeCell ref="D4:BA6"/>
    <mergeCell ref="D8:BA8"/>
  </mergeCells>
  <dataValidations count="5">
    <dataValidation type="list" allowBlank="1" showInputMessage="1" showErrorMessage="1" sqref="AX58 AU49:AV49 AU47:AW47 AU56:AW56 AG29:AJ29 AG39:AJ39 AU25:AW25 AG53:AJ53 AU58:AV58 AX49" xr:uid="{B95944D1-748B-4E9B-9778-AC889779955E}">
      <formula1>$BP$7:$BP$8</formula1>
    </dataValidation>
    <dataValidation type="list" allowBlank="1" showInputMessage="1" showErrorMessage="1" sqref="AT50:AY50 AT59:AY59" xr:uid="{3E183643-B534-401F-8715-7561FE674CB6}">
      <formula1>$BQ$11:$BQ$17</formula1>
    </dataValidation>
    <dataValidation type="list" allowBlank="1" showInputMessage="1" showErrorMessage="1" sqref="AT32:AY32 AT42:AY44" xr:uid="{019C2F86-2917-49A5-A8E2-00D56AE4D0D0}">
      <formula1>$BP$11:$BP$16</formula1>
    </dataValidation>
    <dataValidation type="list" allowBlank="1" showInputMessage="1" showErrorMessage="1" sqref="AU24:AX24 AU26:AX26 AU28:AX28 AU30:AX30 AU36:AX36 AU38:AX38 AU40:AX40 AU46:AX46 AU48:AX48 AU55:AX55 AU57:AX57 AU63:AX63 AL68:AO68" xr:uid="{97830AE8-502B-4E12-BDCA-EA579896379D}">
      <formula1>$BP$7:$BP$9</formula1>
    </dataValidation>
    <dataValidation type="list" allowBlank="1" showInputMessage="1" showErrorMessage="1" sqref="AT60:AY60" xr:uid="{5C20BFC7-D27F-4938-BEBF-F5FEEC6D8628}">
      <formula1>$BQ$12:$BQ$24</formula1>
    </dataValidation>
  </dataValidations>
  <printOptions horizontalCentered="1"/>
  <pageMargins left="0.7" right="0.7" top="0.75" bottom="0.75" header="0.3" footer="0.3"/>
  <pageSetup scale="98" fitToHeight="0" orientation="portrait"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E3F9-E7DE-4408-A889-8BF9A8002C4E}">
  <sheetPr>
    <tabColor theme="1"/>
    <pageSetUpPr fitToPage="1"/>
  </sheetPr>
  <dimension ref="B1:BR69"/>
  <sheetViews>
    <sheetView showGridLines="0" showRowColHeaders="0" zoomScaleNormal="100" workbookViewId="0">
      <selection activeCell="D3" sqref="D3:U3"/>
    </sheetView>
  </sheetViews>
  <sheetFormatPr defaultRowHeight="15" x14ac:dyDescent="0.25"/>
  <cols>
    <col min="1" max="1" width="4.42578125" customWidth="1"/>
    <col min="2" max="2" width="27.7109375" customWidth="1"/>
    <col min="3" max="3" width="4.85546875" customWidth="1"/>
    <col min="4" max="60" width="1.7109375" customWidth="1"/>
    <col min="67" max="67" width="9" customWidth="1"/>
    <col min="68" max="68" width="6.28515625" hidden="1" customWidth="1"/>
    <col min="69" max="69" width="7.28515625" hidden="1" customWidth="1"/>
    <col min="70" max="70" width="0" hidden="1" customWidth="1"/>
  </cols>
  <sheetData>
    <row r="1" spans="2:70" ht="18.75" x14ac:dyDescent="0.3">
      <c r="C1" s="938" t="s">
        <v>659</v>
      </c>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row>
    <row r="2" spans="2:70" ht="18.75" x14ac:dyDescent="0.3">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row>
    <row r="3" spans="2:70" ht="19.5" thickBot="1" x14ac:dyDescent="0.35">
      <c r="C3" s="122"/>
      <c r="D3" s="1403" t="s">
        <v>184</v>
      </c>
      <c r="E3" s="1403"/>
      <c r="F3" s="1403"/>
      <c r="G3" s="1403"/>
      <c r="H3" s="1403"/>
      <c r="I3" s="1403"/>
      <c r="J3" s="1403"/>
      <c r="K3" s="1403"/>
      <c r="L3" s="1403"/>
      <c r="M3" s="1403"/>
      <c r="N3" s="1403"/>
      <c r="O3" s="1403"/>
      <c r="P3" s="1403"/>
      <c r="Q3" s="1403"/>
      <c r="R3" s="1403"/>
      <c r="S3" s="1403"/>
      <c r="T3" s="1403"/>
      <c r="U3" s="1403"/>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22"/>
      <c r="AU3" s="122"/>
      <c r="AV3" s="122"/>
      <c r="AW3" s="122"/>
      <c r="AX3" s="122"/>
      <c r="AY3" s="122"/>
      <c r="AZ3" s="122"/>
      <c r="BA3" s="122"/>
      <c r="BB3" s="122"/>
    </row>
    <row r="4" spans="2:70" ht="15.75" customHeight="1" x14ac:dyDescent="0.25">
      <c r="D4" s="1405" t="s">
        <v>185</v>
      </c>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7"/>
      <c r="BB4" s="123"/>
    </row>
    <row r="5" spans="2:70" x14ac:dyDescent="0.25">
      <c r="C5" s="123"/>
      <c r="D5" s="1408"/>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10"/>
      <c r="BB5" s="123"/>
    </row>
    <row r="6" spans="2:70" ht="15.75" thickBot="1" x14ac:dyDescent="0.3">
      <c r="B6" s="7"/>
      <c r="C6" s="123"/>
      <c r="D6" s="1411"/>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c r="AT6" s="1412"/>
      <c r="AU6" s="1412"/>
      <c r="AV6" s="1412"/>
      <c r="AW6" s="1412"/>
      <c r="AX6" s="1412"/>
      <c r="AY6" s="1412"/>
      <c r="AZ6" s="1412"/>
      <c r="BA6" s="1413"/>
      <c r="BB6" s="123"/>
    </row>
    <row r="7" spans="2:70" ht="15.75" thickBot="1" x14ac:dyDescent="0.3"/>
    <row r="8" spans="2:70" x14ac:dyDescent="0.25">
      <c r="D8" s="971" t="s">
        <v>186</v>
      </c>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3"/>
      <c r="BP8" t="s">
        <v>187</v>
      </c>
    </row>
    <row r="9" spans="2:70" ht="8.1" customHeight="1" x14ac:dyDescent="0.25">
      <c r="D9" s="103"/>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W9" s="53"/>
      <c r="AX9" s="53"/>
      <c r="AY9" s="53"/>
      <c r="AZ9" s="53"/>
      <c r="BA9" s="27"/>
      <c r="BP9" t="s">
        <v>41</v>
      </c>
    </row>
    <row r="10" spans="2:70" x14ac:dyDescent="0.25">
      <c r="D10" s="1390" t="s">
        <v>765</v>
      </c>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W10" s="1060"/>
      <c r="AX10" s="1061"/>
      <c r="AY10" s="1061"/>
      <c r="AZ10" s="1188"/>
      <c r="BA10" s="27"/>
    </row>
    <row r="11" spans="2:70" ht="8.1" customHeight="1" x14ac:dyDescent="0.25">
      <c r="D11" s="103"/>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W11" s="53"/>
      <c r="AX11" s="53"/>
      <c r="AY11" s="53"/>
      <c r="AZ11" s="53"/>
      <c r="BA11" s="27"/>
    </row>
    <row r="12" spans="2:70" x14ac:dyDescent="0.25">
      <c r="D12" s="1390" t="s">
        <v>753</v>
      </c>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W12" s="1060"/>
      <c r="AX12" s="1061"/>
      <c r="AY12" s="1061"/>
      <c r="AZ12" s="1188"/>
      <c r="BA12" s="27"/>
      <c r="BP12" t="s">
        <v>190</v>
      </c>
      <c r="BQ12" t="s">
        <v>194</v>
      </c>
      <c r="BR12" t="s">
        <v>40</v>
      </c>
    </row>
    <row r="13" spans="2:70" ht="8.1" customHeight="1" x14ac:dyDescent="0.25">
      <c r="D13" s="103"/>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W13" s="53"/>
      <c r="AX13" s="53"/>
      <c r="AY13" s="53"/>
      <c r="AZ13" s="53"/>
      <c r="BA13" s="27"/>
      <c r="BP13" t="s">
        <v>191</v>
      </c>
      <c r="BQ13" t="s">
        <v>207</v>
      </c>
      <c r="BR13" t="s">
        <v>41</v>
      </c>
    </row>
    <row r="14" spans="2:70" x14ac:dyDescent="0.25">
      <c r="D14" s="1390" t="s">
        <v>752</v>
      </c>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W14" s="1060"/>
      <c r="AX14" s="1061"/>
      <c r="AY14" s="1061"/>
      <c r="AZ14" s="1188"/>
      <c r="BA14" s="27"/>
      <c r="BI14" s="53"/>
      <c r="BP14" t="s">
        <v>192</v>
      </c>
      <c r="BQ14" t="s">
        <v>208</v>
      </c>
    </row>
    <row r="15" spans="2:70" ht="8.1" customHeight="1" x14ac:dyDescent="0.25">
      <c r="D15" s="103"/>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W15" s="53"/>
      <c r="AX15" s="53"/>
      <c r="AY15" s="53"/>
      <c r="AZ15" s="53"/>
      <c r="BA15" s="27"/>
      <c r="BI15" s="53"/>
      <c r="BP15" t="s">
        <v>193</v>
      </c>
      <c r="BQ15" t="s">
        <v>209</v>
      </c>
    </row>
    <row r="16" spans="2:70" ht="15" customHeight="1" x14ac:dyDescent="0.25">
      <c r="D16" s="1390" t="s">
        <v>754</v>
      </c>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9" t="s">
        <v>756</v>
      </c>
      <c r="AI16" s="1399"/>
      <c r="AJ16" s="1399"/>
      <c r="AK16" s="1399"/>
      <c r="AL16" s="1399"/>
      <c r="AM16" s="1399"/>
      <c r="AN16" s="1399"/>
      <c r="AO16" s="1399"/>
      <c r="AP16" s="1399"/>
      <c r="AQ16" s="1399"/>
      <c r="AR16" s="1399"/>
      <c r="AS16" s="1399"/>
      <c r="AT16" s="1399"/>
      <c r="AU16" s="1399"/>
      <c r="AV16" s="1399"/>
      <c r="AW16" s="1060"/>
      <c r="AX16" s="1061"/>
      <c r="AY16" s="1061"/>
      <c r="AZ16" s="1188"/>
      <c r="BA16" s="27"/>
      <c r="BP16" t="s">
        <v>194</v>
      </c>
      <c r="BQ16" t="s">
        <v>210</v>
      </c>
    </row>
    <row r="17" spans="4:69" ht="8.1" customHeight="1" x14ac:dyDescent="0.25">
      <c r="D17" s="103"/>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399"/>
      <c r="AI17" s="1399"/>
      <c r="AJ17" s="1399"/>
      <c r="AK17" s="1399"/>
      <c r="AL17" s="1399"/>
      <c r="AM17" s="1399"/>
      <c r="AN17" s="1399"/>
      <c r="AO17" s="1399"/>
      <c r="AP17" s="1399"/>
      <c r="AQ17" s="1399"/>
      <c r="AR17" s="1399"/>
      <c r="AS17" s="1399"/>
      <c r="AT17" s="1399"/>
      <c r="AU17" s="1399"/>
      <c r="AV17" s="1399"/>
      <c r="AW17" s="53"/>
      <c r="AX17" s="53"/>
      <c r="AY17" s="53"/>
      <c r="AZ17" s="53"/>
      <c r="BA17" s="27"/>
      <c r="BQ17" t="s">
        <v>211</v>
      </c>
    </row>
    <row r="18" spans="4:69" x14ac:dyDescent="0.25">
      <c r="D18" s="1390" t="s">
        <v>757</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9"/>
      <c r="AI18" s="1399"/>
      <c r="AJ18" s="1399"/>
      <c r="AK18" s="1399"/>
      <c r="AL18" s="1399"/>
      <c r="AM18" s="1399"/>
      <c r="AN18" s="1399"/>
      <c r="AO18" s="1399"/>
      <c r="AP18" s="1399"/>
      <c r="AQ18" s="1399"/>
      <c r="AR18" s="1399"/>
      <c r="AS18" s="1399"/>
      <c r="AT18" s="1399"/>
      <c r="AU18" s="1399"/>
      <c r="AV18" s="1399"/>
      <c r="AW18" s="1060"/>
      <c r="AX18" s="1061"/>
      <c r="AY18" s="1061"/>
      <c r="AZ18" s="1188"/>
      <c r="BA18" s="27"/>
    </row>
    <row r="19" spans="4:69" x14ac:dyDescent="0.25">
      <c r="D19" s="103"/>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469"/>
      <c r="AI19" s="469"/>
      <c r="AJ19" s="469"/>
      <c r="AK19" s="469"/>
      <c r="AL19" s="469"/>
      <c r="AM19" s="469"/>
      <c r="AN19" s="469"/>
      <c r="AO19" s="469"/>
      <c r="AP19" s="469"/>
      <c r="AQ19" s="469"/>
      <c r="AR19" s="469"/>
      <c r="AS19" s="469"/>
      <c r="AT19" s="469"/>
      <c r="AU19" s="469"/>
      <c r="AV19" s="469"/>
      <c r="AW19" s="470"/>
      <c r="AX19" s="470"/>
      <c r="AY19" s="470"/>
      <c r="AZ19" s="470"/>
      <c r="BA19" s="27"/>
    </row>
    <row r="20" spans="4:69" x14ac:dyDescent="0.25">
      <c r="D20" s="1390" t="s">
        <v>188</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469"/>
      <c r="AW20" s="1400">
        <f>SUM(AW10,AW12,AW14,AW16,AW18)</f>
        <v>0</v>
      </c>
      <c r="AX20" s="1401"/>
      <c r="AY20" s="1401"/>
      <c r="AZ20" s="1402"/>
      <c r="BA20" s="27"/>
    </row>
    <row r="21" spans="4:69" ht="8.1" customHeight="1" thickBot="1" x14ac:dyDescent="0.3">
      <c r="D21" s="124"/>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6"/>
      <c r="AI21" s="126"/>
      <c r="AJ21" s="126"/>
      <c r="AK21" s="126"/>
      <c r="AL21" s="126"/>
      <c r="AM21" s="126"/>
      <c r="AN21" s="126"/>
      <c r="AO21" s="126"/>
      <c r="AP21" s="126"/>
      <c r="AQ21" s="126"/>
      <c r="AR21" s="126"/>
      <c r="AS21" s="126"/>
      <c r="AT21" s="126"/>
      <c r="AU21" s="126"/>
      <c r="AV21" s="126"/>
      <c r="AW21" s="104"/>
      <c r="AX21" s="104"/>
      <c r="AY21" s="104"/>
      <c r="AZ21" s="104"/>
      <c r="BA21" s="30"/>
    </row>
    <row r="22" spans="4:69" ht="15.75" thickBot="1" x14ac:dyDescent="0.3"/>
    <row r="23" spans="4:69" x14ac:dyDescent="0.25">
      <c r="D23" s="971" t="s">
        <v>736</v>
      </c>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3"/>
    </row>
    <row r="24" spans="4:69" x14ac:dyDescent="0.25">
      <c r="D24" s="1390" t="s">
        <v>195</v>
      </c>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U24" s="1060"/>
      <c r="AV24" s="1061"/>
      <c r="AW24" s="1061"/>
      <c r="AX24" s="1188"/>
      <c r="BA24" s="27"/>
    </row>
    <row r="25" spans="4:69" ht="8.1" customHeight="1" x14ac:dyDescent="0.25">
      <c r="D25" s="103"/>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U25" s="53"/>
      <c r="AV25" s="53"/>
      <c r="AW25" s="53"/>
      <c r="AX25" s="53"/>
      <c r="BA25" s="27"/>
    </row>
    <row r="26" spans="4:69" x14ac:dyDescent="0.25">
      <c r="D26" s="1390" t="s">
        <v>196</v>
      </c>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U26" s="1060"/>
      <c r="AV26" s="1061"/>
      <c r="AW26" s="1061"/>
      <c r="AX26" s="1188"/>
      <c r="BA26" s="27"/>
      <c r="BE26" s="839" t="s">
        <v>253</v>
      </c>
      <c r="BF26" s="839"/>
      <c r="BG26" s="839"/>
      <c r="BH26" s="839"/>
      <c r="BI26" s="839"/>
      <c r="BJ26" s="839"/>
      <c r="BK26" s="839"/>
      <c r="BL26" s="839"/>
      <c r="BM26" s="839"/>
    </row>
    <row r="27" spans="4:69" ht="7.5" customHeight="1" x14ac:dyDescent="0.25">
      <c r="D27" s="103"/>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U27" s="470"/>
      <c r="AV27" s="470"/>
      <c r="AW27" s="470"/>
      <c r="AX27" s="470"/>
      <c r="BA27" s="27"/>
      <c r="BE27" s="471"/>
      <c r="BF27" s="471"/>
      <c r="BG27" s="471"/>
      <c r="BH27" s="471"/>
      <c r="BI27" s="471"/>
      <c r="BJ27" s="471"/>
      <c r="BK27" s="471"/>
      <c r="BL27" s="471"/>
      <c r="BM27" s="471"/>
    </row>
    <row r="28" spans="4:69" x14ac:dyDescent="0.25">
      <c r="D28" s="1397" t="s">
        <v>197</v>
      </c>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G28" s="476"/>
      <c r="AH28" s="476"/>
      <c r="AI28" s="476"/>
      <c r="AJ28" s="476"/>
      <c r="AU28" s="1060"/>
      <c r="AV28" s="1061"/>
      <c r="AW28" s="1061"/>
      <c r="AX28" s="1188"/>
      <c r="BA28" s="27"/>
      <c r="BE28" s="471"/>
      <c r="BF28" s="471"/>
      <c r="BG28" s="471"/>
      <c r="BH28" s="471"/>
      <c r="BI28" s="471"/>
      <c r="BJ28" s="471"/>
      <c r="BK28" s="471"/>
      <c r="BL28" s="471"/>
      <c r="BM28" s="471"/>
    </row>
    <row r="29" spans="4:69" ht="7.5" customHeight="1" x14ac:dyDescent="0.25">
      <c r="D29" s="127"/>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G29" s="53"/>
      <c r="AH29" s="53"/>
      <c r="AI29" s="53"/>
      <c r="AJ29" s="53"/>
      <c r="BA29" s="27"/>
      <c r="BE29" s="471"/>
      <c r="BF29" s="471"/>
      <c r="BG29" s="471"/>
      <c r="BH29" s="471"/>
      <c r="BI29" s="471"/>
      <c r="BJ29" s="471"/>
      <c r="BK29" s="471"/>
      <c r="BL29" s="471"/>
      <c r="BM29" s="471"/>
    </row>
    <row r="30" spans="4:69" ht="15.6" customHeight="1" x14ac:dyDescent="0.25">
      <c r="D30" s="1397" t="s">
        <v>198</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G30" s="476"/>
      <c r="AH30" s="476"/>
      <c r="AI30" s="476"/>
      <c r="AJ30" s="476"/>
      <c r="AU30" s="1060"/>
      <c r="AV30" s="1061"/>
      <c r="AW30" s="1061"/>
      <c r="AX30" s="1188"/>
      <c r="BA30" s="27"/>
      <c r="BE30" s="134"/>
      <c r="BF30" s="134"/>
      <c r="BG30" s="134"/>
      <c r="BH30" s="134"/>
      <c r="BI30" s="134"/>
      <c r="BJ30" s="134"/>
      <c r="BK30" s="134"/>
      <c r="BL30" s="134"/>
      <c r="BM30" s="134"/>
      <c r="BN30" s="134"/>
    </row>
    <row r="31" spans="4:69" ht="7.5" customHeight="1" x14ac:dyDescent="0.25">
      <c r="D31" s="127"/>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G31" s="476"/>
      <c r="AH31" s="476"/>
      <c r="AI31" s="476"/>
      <c r="AJ31" s="476"/>
      <c r="AU31" s="480"/>
      <c r="AV31" s="480"/>
      <c r="AW31" s="480"/>
      <c r="AX31" s="480"/>
      <c r="BA31" s="27"/>
      <c r="BE31" s="134"/>
      <c r="BF31" s="134"/>
      <c r="BG31" s="134"/>
      <c r="BH31" s="134"/>
      <c r="BI31" s="134"/>
      <c r="BJ31" s="134"/>
      <c r="BK31" s="134"/>
      <c r="BL31" s="134"/>
      <c r="BM31" s="134"/>
      <c r="BN31" s="134"/>
    </row>
    <row r="32" spans="4:69" ht="15" customHeight="1" x14ac:dyDescent="0.25">
      <c r="D32" s="1390" t="s">
        <v>762</v>
      </c>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T32" s="1379"/>
      <c r="AU32" s="1377"/>
      <c r="AV32" s="1377"/>
      <c r="AW32" s="1377"/>
      <c r="AX32" s="1377"/>
      <c r="AY32" s="1378"/>
      <c r="BA32" s="27"/>
      <c r="BE32" s="134"/>
      <c r="BF32" s="134"/>
      <c r="BG32" s="134"/>
      <c r="BH32" s="134"/>
      <c r="BI32" s="134"/>
      <c r="BJ32" s="134"/>
      <c r="BK32" s="134"/>
      <c r="BL32" s="134"/>
      <c r="BM32" s="134"/>
      <c r="BN32" s="134"/>
    </row>
    <row r="33" spans="4:66" ht="8.1" customHeight="1" thickBot="1" x14ac:dyDescent="0.3">
      <c r="D33" s="124"/>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29"/>
      <c r="AS33" s="29"/>
      <c r="AT33" s="179"/>
      <c r="AU33" s="179"/>
      <c r="AV33" s="179"/>
      <c r="AW33" s="179"/>
      <c r="AX33" s="179"/>
      <c r="AY33" s="179"/>
      <c r="AZ33" s="29"/>
      <c r="BA33" s="30"/>
      <c r="BE33" s="134"/>
      <c r="BF33" s="134"/>
      <c r="BG33" s="134"/>
      <c r="BH33" s="134"/>
      <c r="BI33" s="134"/>
      <c r="BJ33" s="134"/>
      <c r="BK33" s="134"/>
      <c r="BL33" s="134"/>
      <c r="BM33" s="134"/>
      <c r="BN33" s="134"/>
    </row>
    <row r="34" spans="4:66" ht="15.75" thickBot="1" x14ac:dyDescent="0.3">
      <c r="BE34" s="134"/>
      <c r="BF34" s="134"/>
      <c r="BG34" s="134"/>
      <c r="BH34" s="134"/>
      <c r="BI34" s="134"/>
      <c r="BJ34" s="134"/>
      <c r="BK34" s="134"/>
      <c r="BL34" s="134"/>
      <c r="BM34" s="134"/>
      <c r="BN34" s="134"/>
    </row>
    <row r="35" spans="4:66" ht="15.6" customHeight="1" x14ac:dyDescent="0.25">
      <c r="D35" s="971" t="s">
        <v>737</v>
      </c>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3"/>
      <c r="BE35" s="134"/>
      <c r="BF35" s="134"/>
      <c r="BG35" s="134"/>
      <c r="BH35" s="134"/>
      <c r="BI35" s="134"/>
      <c r="BJ35" s="134"/>
      <c r="BK35" s="134"/>
      <c r="BL35" s="134"/>
      <c r="BM35" s="134"/>
      <c r="BN35" s="134"/>
    </row>
    <row r="36" spans="4:66" ht="15.6" customHeight="1" x14ac:dyDescent="0.25">
      <c r="D36" s="1390" t="s">
        <v>195</v>
      </c>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U36" s="1060"/>
      <c r="AV36" s="1061"/>
      <c r="AW36" s="1061"/>
      <c r="AX36" s="1188"/>
      <c r="BA36" s="27"/>
      <c r="BE36" s="134"/>
      <c r="BF36" s="134"/>
      <c r="BG36" s="134"/>
      <c r="BH36" s="134"/>
      <c r="BI36" s="134"/>
      <c r="BJ36" s="134"/>
      <c r="BK36" s="134"/>
      <c r="BL36" s="134"/>
      <c r="BM36" s="134"/>
      <c r="BN36" s="134"/>
    </row>
    <row r="37" spans="4:66" ht="7.5" customHeight="1" x14ac:dyDescent="0.25">
      <c r="D37" s="103"/>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U37" s="470"/>
      <c r="AV37" s="470"/>
      <c r="AW37" s="470"/>
      <c r="AX37" s="470"/>
      <c r="BA37" s="27"/>
      <c r="BE37" s="134"/>
      <c r="BF37" s="134"/>
      <c r="BG37" s="134"/>
      <c r="BH37" s="134"/>
      <c r="BI37" s="134"/>
      <c r="BJ37" s="134"/>
      <c r="BK37" s="134"/>
      <c r="BL37" s="134"/>
      <c r="BM37" s="134"/>
      <c r="BN37" s="134"/>
    </row>
    <row r="38" spans="4:66" ht="15.6" customHeight="1" x14ac:dyDescent="0.25">
      <c r="D38" s="477" t="s">
        <v>738</v>
      </c>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138"/>
      <c r="AE38" s="138"/>
      <c r="AF38" s="138"/>
      <c r="AG38" s="478"/>
      <c r="AH38" s="478"/>
      <c r="AI38" s="478"/>
      <c r="AJ38" s="478"/>
      <c r="AK38" s="138"/>
      <c r="AL38" s="138"/>
      <c r="AM38" s="138"/>
      <c r="AN38" s="138"/>
      <c r="AO38" s="138"/>
      <c r="AU38" s="1060"/>
      <c r="AV38" s="1061"/>
      <c r="AW38" s="1061"/>
      <c r="AX38" s="1188"/>
      <c r="BA38" s="27"/>
      <c r="BE38" s="134"/>
      <c r="BF38" s="134"/>
      <c r="BG38" s="134"/>
      <c r="BH38" s="134"/>
      <c r="BI38" s="134"/>
      <c r="BJ38" s="134"/>
      <c r="BK38" s="134"/>
      <c r="BL38" s="134"/>
      <c r="BM38" s="134"/>
      <c r="BN38" s="134"/>
    </row>
    <row r="39" spans="4:66" ht="7.5" customHeight="1" x14ac:dyDescent="0.25">
      <c r="D39" s="127"/>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G39" s="53"/>
      <c r="AH39" s="53"/>
      <c r="AI39" s="53"/>
      <c r="AJ39" s="53"/>
      <c r="BA39" s="27"/>
      <c r="BE39" s="134"/>
      <c r="BF39" s="134"/>
      <c r="BG39" s="134"/>
      <c r="BH39" s="134"/>
      <c r="BI39" s="134"/>
      <c r="BJ39" s="134"/>
      <c r="BK39" s="134"/>
      <c r="BL39" s="134"/>
      <c r="BM39" s="134"/>
      <c r="BN39" s="134"/>
    </row>
    <row r="40" spans="4:66" ht="15.6" customHeight="1" x14ac:dyDescent="0.25">
      <c r="D40" s="1421" t="s">
        <v>763</v>
      </c>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U40" s="1060"/>
      <c r="AV40" s="1061"/>
      <c r="AW40" s="1061"/>
      <c r="AX40" s="1188"/>
      <c r="BA40" s="27"/>
      <c r="BE40" s="134"/>
      <c r="BF40" s="134"/>
      <c r="BG40" s="134"/>
      <c r="BH40" s="134"/>
      <c r="BI40" s="134"/>
      <c r="BJ40" s="134"/>
      <c r="BK40" s="134"/>
      <c r="BL40" s="134"/>
      <c r="BM40" s="134"/>
      <c r="BN40" s="134"/>
    </row>
    <row r="41" spans="4:66" ht="7.5" customHeight="1" x14ac:dyDescent="0.25">
      <c r="D41" s="103"/>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U41" s="470"/>
      <c r="AV41" s="470"/>
      <c r="AW41" s="470"/>
      <c r="AX41" s="470"/>
      <c r="BA41" s="27"/>
      <c r="BE41" s="134"/>
      <c r="BF41" s="134"/>
      <c r="BG41" s="134"/>
      <c r="BH41" s="134"/>
      <c r="BI41" s="134"/>
      <c r="BJ41" s="134"/>
      <c r="BK41" s="134"/>
      <c r="BL41" s="134"/>
      <c r="BM41" s="134"/>
      <c r="BN41" s="134"/>
    </row>
    <row r="42" spans="4:66" ht="15.6" customHeight="1" x14ac:dyDescent="0.25">
      <c r="D42" s="1390" t="s">
        <v>762</v>
      </c>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T42" s="1379"/>
      <c r="AU42" s="1377"/>
      <c r="AV42" s="1377"/>
      <c r="AW42" s="1377"/>
      <c r="AX42" s="1377"/>
      <c r="AY42" s="1378"/>
      <c r="BA42" s="27"/>
      <c r="BE42" s="134"/>
      <c r="BF42" s="134"/>
      <c r="BG42" s="134"/>
      <c r="BH42" s="134"/>
      <c r="BI42" s="134"/>
      <c r="BJ42" s="134"/>
      <c r="BK42" s="134"/>
      <c r="BL42" s="134"/>
      <c r="BM42" s="134"/>
      <c r="BN42" s="134"/>
    </row>
    <row r="43" spans="4:66" ht="15.6" customHeight="1" thickBot="1" x14ac:dyDescent="0.3">
      <c r="D43" s="124"/>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29"/>
      <c r="AS43" s="29"/>
      <c r="AT43" s="479"/>
      <c r="AU43" s="479"/>
      <c r="AV43" s="479"/>
      <c r="AW43" s="479"/>
      <c r="AX43" s="479"/>
      <c r="AY43" s="479"/>
      <c r="AZ43" s="29"/>
      <c r="BA43" s="30"/>
      <c r="BE43" s="134"/>
      <c r="BF43" s="134"/>
      <c r="BG43" s="134"/>
      <c r="BH43" s="134"/>
      <c r="BI43" s="134"/>
      <c r="BJ43" s="134"/>
      <c r="BK43" s="134"/>
      <c r="BL43" s="134"/>
      <c r="BM43" s="134"/>
      <c r="BN43" s="134"/>
    </row>
    <row r="44" spans="4:66" ht="15.6" customHeight="1" thickBot="1" x14ac:dyDescent="0.3">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T44" s="52"/>
      <c r="AU44" s="52"/>
      <c r="AV44" s="52"/>
      <c r="AW44" s="52"/>
      <c r="AX44" s="52"/>
      <c r="AY44" s="52"/>
      <c r="BE44" s="134"/>
      <c r="BF44" s="134"/>
      <c r="BG44" s="134"/>
      <c r="BH44" s="134"/>
      <c r="BI44" s="134"/>
      <c r="BJ44" s="134"/>
      <c r="BK44" s="134"/>
      <c r="BL44" s="134"/>
      <c r="BM44" s="134"/>
      <c r="BN44" s="134"/>
    </row>
    <row r="45" spans="4:66" ht="15.6" customHeight="1" x14ac:dyDescent="0.25">
      <c r="D45" s="1418" t="s">
        <v>739</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20"/>
      <c r="BE45" s="134"/>
      <c r="BF45" s="134"/>
      <c r="BG45" s="134"/>
      <c r="BH45" s="134"/>
      <c r="BI45" s="134"/>
      <c r="BJ45" s="134"/>
      <c r="BK45" s="134"/>
      <c r="BL45" s="134"/>
      <c r="BM45" s="134"/>
      <c r="BN45" s="134"/>
    </row>
    <row r="46" spans="4:66" ht="15.6" customHeight="1" x14ac:dyDescent="0.25">
      <c r="D46" s="1390" t="s">
        <v>199</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c r="AI46" s="1391"/>
      <c r="AJ46" s="1391"/>
      <c r="AU46" s="1060"/>
      <c r="AV46" s="1061"/>
      <c r="AW46" s="1061"/>
      <c r="AX46" s="1188"/>
      <c r="BA46" s="27"/>
      <c r="BE46" s="134"/>
      <c r="BF46" s="134"/>
      <c r="BG46" s="134"/>
      <c r="BH46" s="134"/>
      <c r="BI46" s="134"/>
      <c r="BJ46" s="134"/>
      <c r="BK46" s="134"/>
      <c r="BL46" s="134"/>
      <c r="BM46" s="134"/>
      <c r="BN46" s="134"/>
    </row>
    <row r="47" spans="4:66" ht="7.5" customHeight="1" x14ac:dyDescent="0.25">
      <c r="D47" s="103"/>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U47" s="53"/>
      <c r="AV47" s="53"/>
      <c r="AW47" s="53"/>
      <c r="AX47" s="53"/>
      <c r="BA47" s="27"/>
      <c r="BE47" s="134"/>
      <c r="BF47" s="134"/>
      <c r="BG47" s="134"/>
      <c r="BH47" s="134"/>
      <c r="BI47" s="134"/>
      <c r="BJ47" s="134"/>
      <c r="BK47" s="134"/>
      <c r="BL47" s="134"/>
      <c r="BM47" s="134"/>
      <c r="BN47" s="134"/>
    </row>
    <row r="48" spans="4:66" x14ac:dyDescent="0.25">
      <c r="D48" s="1416" t="s">
        <v>200</v>
      </c>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U48" s="1060"/>
      <c r="AV48" s="1061"/>
      <c r="AW48" s="1061"/>
      <c r="AX48" s="1188"/>
      <c r="BA48" s="27"/>
      <c r="BE48" s="134"/>
      <c r="BF48" s="134"/>
      <c r="BG48" s="134"/>
      <c r="BH48" s="134"/>
      <c r="BI48" s="134"/>
      <c r="BJ48" s="134"/>
      <c r="BK48" s="134"/>
      <c r="BL48" s="134"/>
      <c r="BM48" s="134"/>
      <c r="BN48" s="134"/>
    </row>
    <row r="49" spans="4:66" ht="7.5" customHeight="1" x14ac:dyDescent="0.25">
      <c r="D49" s="103"/>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U49" s="53"/>
      <c r="AV49" s="53"/>
      <c r="AW49" s="53"/>
      <c r="AX49" s="53"/>
      <c r="BA49" s="27"/>
      <c r="BE49" s="134"/>
      <c r="BF49" s="134"/>
      <c r="BG49" s="134"/>
      <c r="BH49" s="134"/>
      <c r="BI49" s="134"/>
      <c r="BJ49" s="134"/>
      <c r="BK49" s="134"/>
      <c r="BL49" s="134"/>
      <c r="BM49" s="134"/>
      <c r="BN49" s="134"/>
    </row>
    <row r="50" spans="4:66" ht="15.6" customHeight="1" x14ac:dyDescent="0.25">
      <c r="D50" s="1390" t="s">
        <v>760</v>
      </c>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T50" s="1379"/>
      <c r="AU50" s="1377"/>
      <c r="AV50" s="1377"/>
      <c r="AW50" s="1377"/>
      <c r="AX50" s="1377"/>
      <c r="AY50" s="1378"/>
      <c r="BA50" s="27"/>
      <c r="BE50" s="134"/>
      <c r="BF50" s="134"/>
      <c r="BG50" s="134"/>
      <c r="BH50" s="134"/>
      <c r="BI50" s="134"/>
      <c r="BJ50" s="134"/>
      <c r="BK50" s="134"/>
      <c r="BL50" s="134"/>
      <c r="BM50" s="134"/>
      <c r="BN50" s="134"/>
    </row>
    <row r="51" spans="4:66" ht="7.5" customHeight="1" thickBot="1" x14ac:dyDescent="0.3">
      <c r="D51" s="124"/>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29"/>
      <c r="AP51" s="29"/>
      <c r="AQ51" s="29"/>
      <c r="AR51" s="29"/>
      <c r="AS51" s="29"/>
      <c r="AT51" s="179"/>
      <c r="AU51" s="179"/>
      <c r="AV51" s="179"/>
      <c r="AW51" s="179"/>
      <c r="AX51" s="179"/>
      <c r="AY51" s="179"/>
      <c r="AZ51" s="29"/>
      <c r="BA51" s="30"/>
      <c r="BE51" s="134"/>
      <c r="BF51" s="134"/>
      <c r="BG51" s="134"/>
      <c r="BH51" s="134"/>
      <c r="BI51" s="134"/>
      <c r="BJ51" s="134"/>
      <c r="BK51" s="134"/>
      <c r="BL51" s="134"/>
      <c r="BM51" s="134"/>
      <c r="BN51" s="134"/>
    </row>
    <row r="52" spans="4:66" ht="15.6" customHeight="1" x14ac:dyDescent="0.25">
      <c r="BE52" s="134"/>
      <c r="BF52" s="134"/>
      <c r="BG52" s="134"/>
      <c r="BH52" s="134"/>
      <c r="BI52" s="134"/>
      <c r="BJ52" s="134"/>
      <c r="BK52" s="134"/>
      <c r="BL52" s="134"/>
      <c r="BM52" s="134"/>
      <c r="BN52" s="134"/>
    </row>
    <row r="53" spans="4:66" ht="7.5" customHeight="1" thickBot="1" x14ac:dyDescent="0.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G53" s="53"/>
      <c r="AH53" s="53"/>
      <c r="AI53" s="53"/>
      <c r="AJ53" s="53"/>
      <c r="BE53" s="134"/>
      <c r="BF53" s="134"/>
      <c r="BG53" s="134"/>
      <c r="BH53" s="134"/>
      <c r="BI53" s="134"/>
      <c r="BJ53" s="134"/>
      <c r="BK53" s="134"/>
      <c r="BL53" s="134"/>
      <c r="BM53" s="134"/>
      <c r="BN53" s="134"/>
    </row>
    <row r="54" spans="4:66" ht="15.6" customHeight="1" x14ac:dyDescent="0.25">
      <c r="D54" s="1418" t="s">
        <v>740</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20"/>
      <c r="BE54" s="134"/>
      <c r="BF54" s="134"/>
      <c r="BG54" s="134"/>
      <c r="BH54" s="134"/>
      <c r="BI54" s="134"/>
      <c r="BJ54" s="134"/>
      <c r="BK54" s="134"/>
      <c r="BL54" s="134"/>
      <c r="BM54" s="134"/>
      <c r="BN54" s="134"/>
    </row>
    <row r="55" spans="4:66" ht="15.6" customHeight="1" x14ac:dyDescent="0.25">
      <c r="D55" s="1390" t="s">
        <v>758</v>
      </c>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U55" s="1060"/>
      <c r="AV55" s="1061"/>
      <c r="AW55" s="1061"/>
      <c r="AX55" s="1188"/>
      <c r="BA55" s="27"/>
      <c r="BE55" s="134"/>
      <c r="BF55" s="134"/>
      <c r="BG55" s="134"/>
      <c r="BH55" s="134"/>
      <c r="BI55" s="134"/>
      <c r="BJ55" s="134"/>
      <c r="BK55" s="134"/>
      <c r="BL55" s="134"/>
      <c r="BM55" s="134"/>
      <c r="BN55" s="134"/>
    </row>
    <row r="56" spans="4:66" ht="7.5" customHeight="1" x14ac:dyDescent="0.25">
      <c r="D56" s="103"/>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U56" s="53"/>
      <c r="AV56" s="53"/>
      <c r="AW56" s="53"/>
      <c r="AX56" s="53"/>
      <c r="BA56" s="27"/>
      <c r="BE56" s="134"/>
      <c r="BF56" s="134"/>
      <c r="BG56" s="134"/>
      <c r="BH56" s="134"/>
      <c r="BI56" s="134"/>
      <c r="BJ56" s="134"/>
      <c r="BK56" s="134"/>
      <c r="BL56" s="134"/>
      <c r="BM56" s="134"/>
      <c r="BN56" s="134"/>
    </row>
    <row r="57" spans="4:66" ht="15.6" customHeight="1" x14ac:dyDescent="0.25">
      <c r="D57" s="1416" t="s">
        <v>759</v>
      </c>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U57" s="1060"/>
      <c r="AV57" s="1061"/>
      <c r="AW57" s="1061"/>
      <c r="AX57" s="1188"/>
      <c r="BA57" s="27"/>
      <c r="BE57" s="134"/>
      <c r="BF57" s="134"/>
      <c r="BG57" s="134"/>
      <c r="BH57" s="134"/>
      <c r="BI57" s="134"/>
      <c r="BJ57" s="134"/>
      <c r="BK57" s="134"/>
      <c r="BL57" s="134"/>
      <c r="BM57" s="134"/>
      <c r="BN57" s="134"/>
    </row>
    <row r="58" spans="4:66" ht="7.5" customHeight="1" x14ac:dyDescent="0.25">
      <c r="D58" s="103"/>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U58" s="53"/>
      <c r="AV58" s="53"/>
      <c r="AW58" s="53"/>
      <c r="AX58" s="53"/>
      <c r="BA58" s="27"/>
      <c r="BE58" s="134"/>
      <c r="BF58" s="134"/>
      <c r="BG58" s="134"/>
      <c r="BH58" s="134"/>
      <c r="BI58" s="134"/>
      <c r="BJ58" s="134"/>
      <c r="BK58" s="134"/>
      <c r="BL58" s="134"/>
      <c r="BM58" s="134"/>
      <c r="BN58" s="134"/>
    </row>
    <row r="59" spans="4:66" ht="15.6" customHeight="1" x14ac:dyDescent="0.25">
      <c r="D59" s="1390" t="s">
        <v>760</v>
      </c>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T59" s="1379"/>
      <c r="AU59" s="1377"/>
      <c r="AV59" s="1377"/>
      <c r="AW59" s="1377"/>
      <c r="AX59" s="1377"/>
      <c r="AY59" s="1378"/>
      <c r="BA59" s="27"/>
      <c r="BE59" s="134"/>
      <c r="BF59" s="134"/>
      <c r="BG59" s="134"/>
      <c r="BH59" s="134"/>
      <c r="BI59" s="134"/>
      <c r="BJ59" s="134"/>
      <c r="BK59" s="134"/>
      <c r="BL59" s="134"/>
      <c r="BM59" s="134"/>
      <c r="BN59" s="134"/>
    </row>
    <row r="60" spans="4:66" ht="15.6" customHeight="1" thickBot="1" x14ac:dyDescent="0.3">
      <c r="D60" s="124"/>
      <c r="E60" s="29"/>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29"/>
      <c r="AP60" s="29"/>
      <c r="AQ60" s="29"/>
      <c r="AR60" s="29"/>
      <c r="AS60" s="29"/>
      <c r="AT60" s="479"/>
      <c r="AU60" s="479"/>
      <c r="AV60" s="479"/>
      <c r="AW60" s="479"/>
      <c r="AX60" s="479"/>
      <c r="AY60" s="479"/>
      <c r="AZ60" s="29"/>
      <c r="BA60" s="30"/>
      <c r="BE60" s="134"/>
      <c r="BF60" s="134"/>
      <c r="BG60" s="134"/>
      <c r="BH60" s="134"/>
      <c r="BI60" s="134"/>
      <c r="BJ60" s="134"/>
      <c r="BK60" s="134"/>
      <c r="BL60" s="134"/>
      <c r="BM60" s="134"/>
      <c r="BN60" s="134"/>
    </row>
    <row r="61" spans="4:66" ht="8.1" customHeight="1" thickBot="1" x14ac:dyDescent="0.3">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T61" s="11"/>
      <c r="AU61" s="11"/>
      <c r="AV61" s="11"/>
      <c r="AW61" s="11"/>
      <c r="AX61" s="11"/>
      <c r="AY61" s="11"/>
      <c r="BE61" s="137"/>
      <c r="BF61" s="137"/>
      <c r="BG61" s="137"/>
      <c r="BH61" s="137"/>
      <c r="BI61" s="137"/>
      <c r="BJ61" s="137"/>
      <c r="BK61" s="137"/>
      <c r="BL61" s="137"/>
      <c r="BM61" s="137"/>
      <c r="BN61" s="137"/>
    </row>
    <row r="62" spans="4:66" ht="14.45" customHeight="1" x14ac:dyDescent="0.25">
      <c r="D62" s="971" t="s">
        <v>620</v>
      </c>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5"/>
      <c r="AE62" s="1395"/>
      <c r="AF62" s="1395"/>
      <c r="AG62" s="1395"/>
      <c r="AH62" s="1395"/>
      <c r="AI62" s="1395"/>
      <c r="AJ62" s="1395"/>
      <c r="AK62" s="1395"/>
      <c r="AL62" s="1395"/>
      <c r="AM62" s="1395"/>
      <c r="AN62" s="1395"/>
      <c r="AO62" s="1395"/>
      <c r="AP62" s="1395"/>
      <c r="AQ62" s="1395"/>
      <c r="AR62" s="1395"/>
      <c r="AS62" s="1395"/>
      <c r="AT62" s="1395"/>
      <c r="AU62" s="1395"/>
      <c r="AV62" s="1395"/>
      <c r="AW62" s="1395"/>
      <c r="AX62" s="1395"/>
      <c r="AY62" s="1395"/>
      <c r="AZ62" s="1395"/>
      <c r="BA62" s="1396"/>
      <c r="BE62" s="137"/>
      <c r="BF62" s="137"/>
      <c r="BG62" s="137"/>
      <c r="BH62" s="137"/>
      <c r="BI62" s="137"/>
      <c r="BJ62" s="137"/>
      <c r="BK62" s="137"/>
      <c r="BL62" s="137"/>
      <c r="BM62" s="137"/>
      <c r="BN62" s="137"/>
    </row>
    <row r="63" spans="4:66" x14ac:dyDescent="0.25">
      <c r="D63" s="1390" t="s">
        <v>201</v>
      </c>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U63" s="1060"/>
      <c r="AV63" s="1061"/>
      <c r="AW63" s="1061"/>
      <c r="AX63" s="1188"/>
      <c r="BA63" s="27"/>
    </row>
    <row r="64" spans="4:66" x14ac:dyDescent="0.25">
      <c r="D64" s="103"/>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U64" s="53"/>
      <c r="AV64" s="53"/>
      <c r="AW64" s="53"/>
      <c r="AX64" s="53"/>
      <c r="BA64" s="27"/>
    </row>
    <row r="65" spans="4:53" x14ac:dyDescent="0.25">
      <c r="D65" s="103" t="s">
        <v>766</v>
      </c>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R65" s="1060"/>
      <c r="AS65" s="1061"/>
      <c r="AT65" s="1061"/>
      <c r="AU65" s="1061"/>
      <c r="AV65" s="1061"/>
      <c r="AW65" s="1061"/>
      <c r="AX65" s="1188"/>
      <c r="BA65" s="27"/>
    </row>
    <row r="66" spans="4:53" ht="16.5" thickBot="1" x14ac:dyDescent="0.3">
      <c r="D66" s="1392" t="str">
        <f>IF(AU63="Yes ","Certification documentation required for review for hydraulic modeled systems"," ")</f>
        <v xml:space="preserve"> </v>
      </c>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4"/>
    </row>
    <row r="67" spans="4:53" x14ac:dyDescent="0.25">
      <c r="D67" s="1414" t="s">
        <v>202</v>
      </c>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1415"/>
    </row>
    <row r="68" spans="4:53" x14ac:dyDescent="0.25">
      <c r="D68" s="1390" t="s">
        <v>203</v>
      </c>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7"/>
      <c r="AB68" s="7"/>
      <c r="AC68" s="7"/>
      <c r="AD68" s="7"/>
      <c r="AE68" s="7"/>
      <c r="AF68" s="7"/>
      <c r="AG68" s="7"/>
      <c r="AH68" s="7"/>
      <c r="AI68" s="7"/>
      <c r="AJ68" s="7"/>
      <c r="AK68" s="7"/>
      <c r="AL68" s="1060"/>
      <c r="AM68" s="1061"/>
      <c r="AN68" s="1061"/>
      <c r="AO68" s="1188"/>
      <c r="AP68" s="7"/>
      <c r="AQ68" s="7"/>
      <c r="AR68" s="7"/>
      <c r="AS68" s="7"/>
      <c r="AT68" s="7"/>
      <c r="AU68" s="7"/>
      <c r="AV68" s="7"/>
      <c r="BA68" s="27"/>
    </row>
    <row r="69" spans="4:53" ht="8.1" customHeight="1" thickBot="1" x14ac:dyDescent="0.3">
      <c r="D69" s="2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30"/>
    </row>
  </sheetData>
  <sheetProtection algorithmName="SHA-512" hashValue="wmlk9flfFpwImg60FEsfXEYMnNlCN079WFVNu1Zk77Z3fNZ2XtqtkWCkp6lyfedWGOybmnXrmAtK4cD7ZRVdCA==" saltValue="z0zuCEpXhpeaqwNNF7knGQ==" spinCount="100000" sheet="1" objects="1" scenarios="1"/>
  <mergeCells count="60">
    <mergeCell ref="D66:BA66"/>
    <mergeCell ref="D67:BA67"/>
    <mergeCell ref="D68:Z68"/>
    <mergeCell ref="AL68:AO68"/>
    <mergeCell ref="D59:AN59"/>
    <mergeCell ref="AT59:AY59"/>
    <mergeCell ref="D62:BA62"/>
    <mergeCell ref="D63:AO63"/>
    <mergeCell ref="AU63:AX63"/>
    <mergeCell ref="AR65:AX65"/>
    <mergeCell ref="D57:AL57"/>
    <mergeCell ref="AU57:AX57"/>
    <mergeCell ref="D42:AQ42"/>
    <mergeCell ref="AT42:AY42"/>
    <mergeCell ref="D45:BA45"/>
    <mergeCell ref="D46:AJ46"/>
    <mergeCell ref="AU46:AX46"/>
    <mergeCell ref="D48:AL48"/>
    <mergeCell ref="AU48:AX48"/>
    <mergeCell ref="D50:AN50"/>
    <mergeCell ref="AT50:AY50"/>
    <mergeCell ref="D54:BA54"/>
    <mergeCell ref="D55:AJ55"/>
    <mergeCell ref="AU55:AX55"/>
    <mergeCell ref="D35:BA35"/>
    <mergeCell ref="D36:AN36"/>
    <mergeCell ref="AU36:AX36"/>
    <mergeCell ref="AU38:AX38"/>
    <mergeCell ref="D40:AL40"/>
    <mergeCell ref="AU40:AX40"/>
    <mergeCell ref="BE26:BM26"/>
    <mergeCell ref="D28:AC28"/>
    <mergeCell ref="AU28:AX28"/>
    <mergeCell ref="D30:AE30"/>
    <mergeCell ref="AU30:AX30"/>
    <mergeCell ref="D32:AQ32"/>
    <mergeCell ref="AT32:AY32"/>
    <mergeCell ref="D20:AU20"/>
    <mergeCell ref="AW20:AZ20"/>
    <mergeCell ref="D23:BA23"/>
    <mergeCell ref="D24:AN24"/>
    <mergeCell ref="AU24:AX24"/>
    <mergeCell ref="D26:AP26"/>
    <mergeCell ref="AU26:AX26"/>
    <mergeCell ref="D12:AU12"/>
    <mergeCell ref="AW12:AZ12"/>
    <mergeCell ref="D14:AU14"/>
    <mergeCell ref="AW14:AZ14"/>
    <mergeCell ref="D16:AG16"/>
    <mergeCell ref="AH16:AV18"/>
    <mergeCell ref="AW16:AZ16"/>
    <mergeCell ref="D18:AG18"/>
    <mergeCell ref="AW18:AZ18"/>
    <mergeCell ref="D10:AU10"/>
    <mergeCell ref="AW10:AZ10"/>
    <mergeCell ref="C1:BB1"/>
    <mergeCell ref="D3:U3"/>
    <mergeCell ref="V3:AS3"/>
    <mergeCell ref="D4:BA6"/>
    <mergeCell ref="D8:BA8"/>
  </mergeCells>
  <dataValidations count="5">
    <dataValidation type="list" allowBlank="1" showInputMessage="1" showErrorMessage="1" sqref="AT60:AY60" xr:uid="{C190C7D9-B2EF-4F4B-B072-41C3275BFB9F}">
      <formula1>$BQ$12:$BQ$24</formula1>
    </dataValidation>
    <dataValidation type="list" allowBlank="1" showInputMessage="1" showErrorMessage="1" sqref="AU24:AX24 AU26:AX26 AU28:AX28 AU30:AX30 AU36:AX36 AU38:AX38 AU40:AX40 AU46:AX46 AU48:AX48 AU55:AX55 AU57:AX57 AU63:AX63 AL68:AO68" xr:uid="{D05A98E1-6484-42D2-904B-C736B0AD965D}">
      <formula1>$BP$7:$BP$9</formula1>
    </dataValidation>
    <dataValidation type="list" allowBlank="1" showInputMessage="1" showErrorMessage="1" sqref="AT32:AY32 AT42:AY44" xr:uid="{52EA1CED-A5C4-447F-8366-E75AB17173CB}">
      <formula1>$BP$11:$BP$16</formula1>
    </dataValidation>
    <dataValidation type="list" allowBlank="1" showInputMessage="1" showErrorMessage="1" sqref="AT50:AY50 AT59:AY59" xr:uid="{F72864B9-1758-4E0B-AF71-1E2788CAC847}">
      <formula1>$BQ$11:$BQ$17</formula1>
    </dataValidation>
    <dataValidation type="list" allowBlank="1" showInputMessage="1" showErrorMessage="1" sqref="AX58 AU49:AV49 AU47:AW47 AU56:AW56 AG29:AJ29 AG39:AJ39 AU25:AW25 AG53:AJ53 AU58:AV58 AX49" xr:uid="{C65102EB-85AF-46FA-A30A-0B20678F44A0}">
      <formula1>$BP$7:$BP$8</formula1>
    </dataValidation>
  </dataValidations>
  <printOptions horizontalCentered="1"/>
  <pageMargins left="0.7" right="0.7" top="0.75" bottom="0.75" header="0.3" footer="0.3"/>
  <pageSetup scale="98" fitToHeight="0"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tabColor theme="1"/>
  </sheetPr>
  <dimension ref="C2:CR62"/>
  <sheetViews>
    <sheetView showGridLines="0" showRowColHeaders="0" zoomScaleNormal="100" workbookViewId="0"/>
  </sheetViews>
  <sheetFormatPr defaultRowHeight="15" x14ac:dyDescent="0.25"/>
  <cols>
    <col min="1" max="1" width="3.42578125" customWidth="1"/>
    <col min="2" max="2" width="20.7109375" customWidth="1"/>
    <col min="3" max="93" width="1.7109375" customWidth="1"/>
  </cols>
  <sheetData>
    <row r="2" spans="3:96" ht="18.75" x14ac:dyDescent="0.25">
      <c r="C2" s="790" t="s">
        <v>654</v>
      </c>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c r="AT2" s="790"/>
      <c r="AU2" s="790"/>
      <c r="AV2" s="790"/>
      <c r="AW2" s="790"/>
      <c r="AX2" s="790"/>
      <c r="AY2" s="790"/>
      <c r="AZ2" s="790"/>
    </row>
    <row r="3" spans="3:96" ht="15.75" x14ac:dyDescent="0.25">
      <c r="C3" s="836" t="s">
        <v>664</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row>
    <row r="5" spans="3:96" ht="18.75" x14ac:dyDescent="0.3">
      <c r="C5" s="837" t="s">
        <v>212</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row>
    <row r="6" spans="3:96" ht="15.75" x14ac:dyDescent="0.25">
      <c r="C6" s="741" t="s">
        <v>213</v>
      </c>
      <c r="D6" s="741"/>
      <c r="E6" s="741"/>
      <c r="F6" s="741"/>
      <c r="G6" s="741"/>
      <c r="H6" s="741"/>
      <c r="I6" s="741"/>
      <c r="J6" s="741"/>
      <c r="K6" s="741"/>
      <c r="L6" s="741"/>
      <c r="M6" s="741"/>
      <c r="N6" s="741"/>
      <c r="O6" s="741"/>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E6" s="845" t="s">
        <v>253</v>
      </c>
      <c r="BF6" s="845"/>
      <c r="BG6" s="845"/>
      <c r="BH6" s="845"/>
      <c r="BI6" s="845"/>
      <c r="BJ6" s="845"/>
      <c r="BK6" s="845"/>
      <c r="BL6" s="845"/>
      <c r="BM6" s="845"/>
      <c r="BN6" s="845"/>
      <c r="BO6" s="845"/>
      <c r="BP6" s="845"/>
      <c r="BQ6" s="845"/>
      <c r="BR6" s="845"/>
      <c r="BS6" s="845"/>
      <c r="BT6" s="845"/>
      <c r="BU6" s="845"/>
      <c r="BV6" s="845"/>
      <c r="BW6" s="845"/>
      <c r="BX6" s="845"/>
      <c r="BY6" s="845"/>
      <c r="BZ6" s="845"/>
      <c r="CA6" s="845"/>
      <c r="CB6" s="845"/>
      <c r="CC6" s="845"/>
      <c r="CD6" s="845"/>
      <c r="CE6" s="845"/>
      <c r="CF6" s="845"/>
      <c r="CG6" s="845"/>
      <c r="CH6" s="845"/>
      <c r="CI6" s="845"/>
      <c r="CJ6" s="845"/>
      <c r="CK6" s="845"/>
      <c r="CL6" s="845"/>
      <c r="CM6" s="845"/>
      <c r="CN6" s="845"/>
      <c r="CO6" s="845"/>
      <c r="CP6" s="845"/>
      <c r="CQ6" s="845"/>
      <c r="CR6" s="845"/>
    </row>
    <row r="7" spans="3:96" x14ac:dyDescent="0.25">
      <c r="C7" s="741"/>
      <c r="D7" s="741"/>
      <c r="E7" s="74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414"/>
      <c r="CI7" s="414"/>
      <c r="CJ7" s="414"/>
      <c r="CK7" s="414"/>
      <c r="CL7" s="414"/>
      <c r="CM7" s="414"/>
      <c r="CN7" s="414"/>
      <c r="CO7" s="414"/>
      <c r="CP7" s="414"/>
      <c r="CQ7" s="414"/>
    </row>
    <row r="8" spans="3:96" ht="29.25" customHeight="1" x14ac:dyDescent="0.25">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c r="CI8" s="414"/>
      <c r="CJ8" s="414"/>
      <c r="CK8" s="414"/>
      <c r="CL8" s="414"/>
      <c r="CM8" s="414"/>
      <c r="CN8" s="414"/>
      <c r="CO8" s="414"/>
      <c r="CP8" s="414"/>
      <c r="CQ8" s="414"/>
    </row>
    <row r="9" spans="3:96" ht="7.5" customHeight="1" x14ac:dyDescent="0.25">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c r="CI9" s="414"/>
      <c r="CJ9" s="414"/>
      <c r="CK9" s="414"/>
      <c r="CL9" s="414"/>
      <c r="CM9" s="414"/>
      <c r="CN9" s="414"/>
      <c r="CO9" s="414"/>
      <c r="CP9" s="414"/>
      <c r="CQ9" s="414"/>
    </row>
    <row r="10" spans="3:96" ht="18.75" x14ac:dyDescent="0.25">
      <c r="C10" s="838" t="s">
        <v>214</v>
      </c>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row>
    <row r="11" spans="3:96" ht="14.45" customHeight="1" x14ac:dyDescent="0.25">
      <c r="C11" s="844" t="s">
        <v>663</v>
      </c>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4"/>
      <c r="AZ11" s="84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row>
    <row r="12" spans="3:96" x14ac:dyDescent="0.25">
      <c r="C12" s="844"/>
      <c r="D12" s="844"/>
      <c r="E12" s="844"/>
      <c r="F12" s="844"/>
      <c r="G12" s="844"/>
      <c r="H12" s="844"/>
      <c r="I12" s="844"/>
      <c r="J12" s="844"/>
      <c r="K12" s="844"/>
      <c r="L12" s="844"/>
      <c r="M12" s="844"/>
      <c r="N12" s="844"/>
      <c r="O12" s="844"/>
      <c r="P12" s="844"/>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4"/>
      <c r="AZ12" s="84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c r="CI12" s="414"/>
      <c r="CJ12" s="414"/>
      <c r="CK12" s="414"/>
      <c r="CL12" s="414"/>
      <c r="CM12" s="414"/>
      <c r="CN12" s="414"/>
      <c r="CO12" s="414"/>
      <c r="CP12" s="414"/>
      <c r="CQ12" s="414"/>
    </row>
    <row r="13" spans="3:96" x14ac:dyDescent="0.25">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4"/>
      <c r="AZ13" s="84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414"/>
      <c r="CI13" s="414"/>
      <c r="CJ13" s="414"/>
      <c r="CK13" s="414"/>
      <c r="CL13" s="414"/>
      <c r="CM13" s="414"/>
      <c r="CN13" s="414"/>
      <c r="CO13" s="414"/>
      <c r="CP13" s="414"/>
      <c r="CQ13" s="414"/>
    </row>
    <row r="14" spans="3:96" x14ac:dyDescent="0.25">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4"/>
      <c r="AZ14" s="84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row>
    <row r="15" spans="3:96" ht="18.75" customHeight="1" x14ac:dyDescent="0.25">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row>
    <row r="16" spans="3:96" ht="18.75" x14ac:dyDescent="0.3">
      <c r="C16" s="49" t="s">
        <v>215</v>
      </c>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row>
    <row r="17" spans="3:95" ht="18.75" x14ac:dyDescent="0.3">
      <c r="C17" s="840" t="s">
        <v>743</v>
      </c>
      <c r="D17" s="840"/>
      <c r="E17" s="840"/>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c r="AN17" s="840"/>
      <c r="AO17" s="840"/>
      <c r="AP17" s="840"/>
      <c r="AQ17" s="840"/>
      <c r="AR17" s="840"/>
      <c r="AS17" s="840"/>
      <c r="AT17" s="840"/>
      <c r="AU17" s="840"/>
      <c r="AV17" s="840"/>
      <c r="AW17" s="840"/>
      <c r="AX17" s="840"/>
      <c r="AY17" s="840"/>
      <c r="AZ17" s="840"/>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row>
    <row r="18" spans="3:95" ht="7.5" customHeight="1" x14ac:dyDescent="0.25">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row>
    <row r="19" spans="3:95" ht="18.75" x14ac:dyDescent="0.3">
      <c r="C19" s="837" t="s">
        <v>844</v>
      </c>
      <c r="D19" s="837"/>
      <c r="E19" s="837"/>
      <c r="F19" s="837"/>
      <c r="G19" s="837"/>
      <c r="H19" s="837"/>
      <c r="I19" s="837"/>
      <c r="J19" s="837"/>
      <c r="K19" s="837"/>
      <c r="L19" s="837"/>
      <c r="M19" s="837"/>
      <c r="N19" s="837"/>
      <c r="O19" s="837"/>
      <c r="P19" s="837"/>
      <c r="Q19" s="837"/>
      <c r="R19" s="837"/>
      <c r="S19" s="837"/>
      <c r="T19" s="837"/>
      <c r="U19" s="837"/>
      <c r="V19" s="837"/>
      <c r="W19" s="837"/>
      <c r="X19" s="837"/>
      <c r="Y19" s="837"/>
      <c r="Z19" s="837"/>
      <c r="AA19" s="837"/>
      <c r="AB19" s="837"/>
      <c r="AC19" s="837"/>
      <c r="AD19" s="837"/>
      <c r="AE19" s="837"/>
      <c r="AF19" s="837"/>
      <c r="AG19" s="837"/>
      <c r="AH19" s="837"/>
      <c r="AI19" s="837"/>
      <c r="AJ19" s="837"/>
      <c r="AK19" s="837"/>
      <c r="AL19" s="837"/>
      <c r="AM19" s="837"/>
      <c r="AN19" s="837"/>
      <c r="AO19" s="837"/>
      <c r="AP19" s="837"/>
      <c r="AQ19" s="837"/>
      <c r="AR19" s="837"/>
      <c r="AS19" s="837"/>
      <c r="AT19" s="837"/>
      <c r="AU19" s="837"/>
      <c r="AV19" s="837"/>
      <c r="AW19" s="837"/>
      <c r="AX19" s="837"/>
      <c r="AY19" s="837"/>
      <c r="AZ19" s="837"/>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row>
    <row r="20" spans="3:95" x14ac:dyDescent="0.25">
      <c r="C20" s="843" t="s">
        <v>845</v>
      </c>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43"/>
      <c r="AR20" s="843"/>
      <c r="AS20" s="843"/>
      <c r="AT20" s="843"/>
      <c r="AU20" s="843"/>
      <c r="AV20" s="843"/>
      <c r="AW20" s="843"/>
      <c r="AX20" s="843"/>
      <c r="AY20" s="843"/>
      <c r="AZ20" s="843"/>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row>
    <row r="21" spans="3:95" ht="39" customHeight="1" x14ac:dyDescent="0.25">
      <c r="C21" s="843"/>
      <c r="D21" s="843"/>
      <c r="E21" s="843"/>
      <c r="F21" s="843"/>
      <c r="G21" s="843"/>
      <c r="H21" s="843"/>
      <c r="I21" s="843"/>
      <c r="J21" s="843"/>
      <c r="K21" s="843"/>
      <c r="L21" s="843"/>
      <c r="M21" s="843"/>
      <c r="N21" s="843"/>
      <c r="O21" s="843"/>
      <c r="P21" s="843"/>
      <c r="Q21" s="843"/>
      <c r="R21" s="843"/>
      <c r="S21" s="843"/>
      <c r="T21" s="843"/>
      <c r="U21" s="843"/>
      <c r="V21" s="843"/>
      <c r="W21" s="843"/>
      <c r="X21" s="843"/>
      <c r="Y21" s="843"/>
      <c r="Z21" s="843"/>
      <c r="AA21" s="843"/>
      <c r="AB21" s="843"/>
      <c r="AC21" s="843"/>
      <c r="AD21" s="843"/>
      <c r="AE21" s="843"/>
      <c r="AF21" s="843"/>
      <c r="AG21" s="843"/>
      <c r="AH21" s="843"/>
      <c r="AI21" s="843"/>
      <c r="AJ21" s="843"/>
      <c r="AK21" s="843"/>
      <c r="AL21" s="843"/>
      <c r="AM21" s="843"/>
      <c r="AN21" s="843"/>
      <c r="AO21" s="843"/>
      <c r="AP21" s="843"/>
      <c r="AQ21" s="843"/>
      <c r="AR21" s="843"/>
      <c r="AS21" s="843"/>
      <c r="AT21" s="843"/>
      <c r="AU21" s="843"/>
      <c r="AV21" s="843"/>
      <c r="AW21" s="843"/>
      <c r="AX21" s="843"/>
      <c r="AY21" s="843"/>
      <c r="AZ21" s="843"/>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c r="CL21" s="414"/>
      <c r="CM21" s="414"/>
      <c r="CN21" s="414"/>
      <c r="CO21" s="414"/>
      <c r="CP21" s="414"/>
      <c r="CQ21" s="414"/>
    </row>
    <row r="22" spans="3:95" ht="10.5" customHeight="1" x14ac:dyDescent="0.25">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c r="CI22" s="414"/>
      <c r="CJ22" s="414"/>
      <c r="CK22" s="414"/>
      <c r="CL22" s="414"/>
      <c r="CM22" s="414"/>
      <c r="CN22" s="414"/>
      <c r="CO22" s="414"/>
      <c r="CP22" s="414"/>
      <c r="CQ22" s="414"/>
    </row>
    <row r="23" spans="3:95" ht="17.25" customHeight="1" x14ac:dyDescent="0.3">
      <c r="C23" s="837" t="s">
        <v>846</v>
      </c>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37"/>
      <c r="AR23" s="837"/>
      <c r="AS23" s="837"/>
      <c r="AT23" s="837"/>
      <c r="AU23" s="837"/>
      <c r="AV23" s="837"/>
      <c r="AW23" s="837"/>
      <c r="AX23" s="837"/>
      <c r="AY23" s="837"/>
      <c r="AZ23" s="837"/>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row>
    <row r="24" spans="3:95" ht="17.25" customHeight="1" x14ac:dyDescent="0.25">
      <c r="C24" s="741" t="s">
        <v>847</v>
      </c>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row>
    <row r="25" spans="3:95" ht="42" customHeight="1" x14ac:dyDescent="0.25">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row>
    <row r="26" spans="3:95" ht="3" customHeight="1" x14ac:dyDescent="0.25">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414"/>
      <c r="CI26" s="414"/>
      <c r="CJ26" s="414"/>
      <c r="CK26" s="414"/>
      <c r="CL26" s="414"/>
      <c r="CM26" s="414"/>
      <c r="CN26" s="414"/>
      <c r="CO26" s="414"/>
      <c r="CP26" s="414"/>
      <c r="CQ26" s="414"/>
    </row>
    <row r="27" spans="3:95" ht="18.75" x14ac:dyDescent="0.25">
      <c r="C27" s="838" t="s">
        <v>216</v>
      </c>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8"/>
      <c r="AQ27" s="838"/>
      <c r="AR27" s="838"/>
      <c r="AS27" s="838"/>
      <c r="AT27" s="838"/>
      <c r="AU27" s="838"/>
      <c r="AV27" s="838"/>
      <c r="AW27" s="838"/>
      <c r="AX27" s="838"/>
      <c r="AY27" s="838"/>
      <c r="AZ27" s="838"/>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row>
    <row r="28" spans="3:95" ht="11.25" customHeight="1" x14ac:dyDescent="0.25">
      <c r="C28" s="840" t="s">
        <v>217</v>
      </c>
      <c r="D28" s="840"/>
      <c r="E28" s="840"/>
      <c r="F28" s="840"/>
      <c r="G28" s="840"/>
      <c r="H28" s="840"/>
      <c r="I28" s="840"/>
      <c r="J28" s="840"/>
      <c r="K28" s="840"/>
      <c r="L28" s="840"/>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840"/>
      <c r="AO28" s="840"/>
      <c r="AP28" s="840"/>
      <c r="AQ28" s="840"/>
      <c r="AR28" s="840"/>
      <c r="AS28" s="840"/>
      <c r="AT28" s="840"/>
      <c r="AU28" s="840"/>
      <c r="AV28" s="840"/>
      <c r="AW28" s="840"/>
      <c r="AX28" s="840"/>
      <c r="AY28" s="840"/>
      <c r="AZ28" s="840"/>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414"/>
      <c r="CI28" s="414"/>
      <c r="CJ28" s="414"/>
      <c r="CK28" s="414"/>
      <c r="CL28" s="414"/>
      <c r="CM28" s="414"/>
      <c r="CN28" s="414"/>
      <c r="CO28" s="414"/>
      <c r="CP28" s="414"/>
      <c r="CQ28" s="414"/>
    </row>
    <row r="29" spans="3:95" ht="25.5" customHeight="1" x14ac:dyDescent="0.25">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840"/>
      <c r="AO29" s="840"/>
      <c r="AP29" s="840"/>
      <c r="AQ29" s="840"/>
      <c r="AR29" s="840"/>
      <c r="AS29" s="840"/>
      <c r="AT29" s="840"/>
      <c r="AU29" s="840"/>
      <c r="AV29" s="840"/>
      <c r="AW29" s="840"/>
      <c r="AX29" s="840"/>
      <c r="AY29" s="840"/>
      <c r="AZ29" s="840"/>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row>
    <row r="30" spans="3:95" ht="6.75" hidden="1" customHeight="1" x14ac:dyDescent="0.3">
      <c r="C30" s="605"/>
      <c r="D30" s="605"/>
      <c r="E30" s="605"/>
      <c r="F30" s="605"/>
      <c r="G30" s="605"/>
      <c r="H30" s="605"/>
      <c r="I30" s="605"/>
      <c r="J30" s="605"/>
      <c r="K30" s="605"/>
      <c r="L30" s="605"/>
      <c r="M30" s="605"/>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414"/>
      <c r="CI30" s="414"/>
      <c r="CJ30" s="414"/>
      <c r="CK30" s="414"/>
      <c r="CL30" s="414"/>
      <c r="CM30" s="414"/>
      <c r="CN30" s="414"/>
      <c r="CO30" s="414"/>
      <c r="CP30" s="414"/>
      <c r="CQ30" s="414"/>
    </row>
    <row r="31" spans="3:95" ht="24" customHeight="1" x14ac:dyDescent="0.25">
      <c r="C31" s="838" t="s">
        <v>218</v>
      </c>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c r="AO31" s="838"/>
      <c r="AP31" s="838"/>
      <c r="AQ31" s="838"/>
      <c r="AR31" s="838"/>
      <c r="AS31" s="838"/>
      <c r="AT31" s="838"/>
      <c r="AU31" s="838"/>
      <c r="AV31" s="838"/>
      <c r="AW31" s="838"/>
      <c r="AX31" s="838"/>
      <c r="AY31" s="838"/>
      <c r="AZ31" s="838"/>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row>
    <row r="32" spans="3:95" x14ac:dyDescent="0.25">
      <c r="C32" s="840" t="s">
        <v>744</v>
      </c>
      <c r="D32" s="840"/>
      <c r="E32" s="840"/>
      <c r="F32" s="840"/>
      <c r="G32" s="840"/>
      <c r="H32" s="840"/>
      <c r="I32" s="840"/>
      <c r="J32" s="840"/>
      <c r="K32" s="840"/>
      <c r="L32" s="840"/>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0"/>
      <c r="AR32" s="840"/>
      <c r="AS32" s="840"/>
      <c r="AT32" s="840"/>
      <c r="AU32" s="840"/>
      <c r="AV32" s="840"/>
      <c r="AW32" s="840"/>
      <c r="AX32" s="840"/>
      <c r="AY32" s="840"/>
      <c r="AZ32" s="840"/>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row>
    <row r="33" spans="3:52" ht="21.75" customHeight="1" x14ac:dyDescent="0.25">
      <c r="C33" s="84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840"/>
      <c r="AO33" s="840"/>
      <c r="AP33" s="840"/>
      <c r="AQ33" s="840"/>
      <c r="AR33" s="840"/>
      <c r="AS33" s="840"/>
      <c r="AT33" s="840"/>
      <c r="AU33" s="840"/>
      <c r="AV33" s="840"/>
      <c r="AW33" s="840"/>
      <c r="AX33" s="840"/>
      <c r="AY33" s="840"/>
      <c r="AZ33" s="840"/>
    </row>
    <row r="34" spans="3:52" ht="7.5" customHeight="1" x14ac:dyDescent="0.25"/>
    <row r="35" spans="3:52" s="605" customFormat="1" ht="25.5" customHeight="1" x14ac:dyDescent="0.3">
      <c r="C35" s="49" t="s">
        <v>728</v>
      </c>
      <c r="D35" s="49"/>
      <c r="E35" s="49"/>
      <c r="F35" s="49"/>
      <c r="G35" s="49"/>
      <c r="H35" s="49"/>
      <c r="I35" s="49"/>
      <c r="J35" s="49"/>
    </row>
    <row r="36" spans="3:52" s="605" customFormat="1" ht="37.5" customHeight="1" x14ac:dyDescent="0.3">
      <c r="C36" s="741" t="s">
        <v>729</v>
      </c>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row>
    <row r="37" spans="3:52" s="605" customFormat="1" ht="21.75" customHeight="1" x14ac:dyDescent="0.3">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row>
    <row r="38" spans="3:52" ht="7.5" customHeight="1" x14ac:dyDescent="0.25"/>
    <row r="39" spans="3:52" s="605" customFormat="1" ht="20.25" customHeight="1" x14ac:dyDescent="0.3">
      <c r="C39" s="603" t="s">
        <v>731</v>
      </c>
    </row>
    <row r="40" spans="3:52" ht="15" customHeight="1" x14ac:dyDescent="0.25">
      <c r="C40" s="741" t="s">
        <v>730</v>
      </c>
      <c r="D40" s="741"/>
      <c r="E40" s="741"/>
      <c r="F40" s="741"/>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row>
    <row r="41" spans="3:52" ht="15" customHeight="1" x14ac:dyDescent="0.25">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row>
    <row r="42" spans="3:52" ht="27" customHeight="1" x14ac:dyDescent="0.25">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row>
    <row r="43" spans="3:52" ht="15" customHeight="1" x14ac:dyDescent="0.25">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row>
    <row r="44" spans="3:52" ht="21.75" customHeight="1" x14ac:dyDescent="0.25">
      <c r="C44" s="606" t="s">
        <v>734</v>
      </c>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37"/>
      <c r="AL44" s="137"/>
      <c r="AM44" s="137"/>
      <c r="AN44" s="137"/>
      <c r="AO44" s="137"/>
      <c r="AP44" s="137"/>
      <c r="AQ44" s="137"/>
      <c r="AR44" s="137"/>
      <c r="AS44" s="137"/>
      <c r="AT44" s="137"/>
      <c r="AU44" s="137"/>
      <c r="AV44" s="137"/>
      <c r="AW44" s="137"/>
      <c r="AX44" s="137"/>
      <c r="AY44" s="137"/>
    </row>
    <row r="45" spans="3:52" ht="15" customHeight="1" x14ac:dyDescent="0.25">
      <c r="C45" s="741" t="s">
        <v>735</v>
      </c>
      <c r="D45" s="741"/>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134"/>
    </row>
    <row r="46" spans="3:52" ht="15" customHeight="1" x14ac:dyDescent="0.25">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134"/>
    </row>
    <row r="47" spans="3:52" ht="15" customHeight="1" x14ac:dyDescent="0.25">
      <c r="C47" s="741"/>
      <c r="D47" s="741"/>
      <c r="E47" s="741"/>
      <c r="F47" s="741"/>
      <c r="G47" s="741"/>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134"/>
    </row>
    <row r="48" spans="3:52" ht="50.25" customHeight="1" x14ac:dyDescent="0.25">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134"/>
    </row>
    <row r="49" spans="3:52" ht="15" customHeight="1" x14ac:dyDescent="0.25">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row>
    <row r="50" spans="3:52" ht="22.5" customHeight="1" x14ac:dyDescent="0.3">
      <c r="C50" s="841" t="s">
        <v>219</v>
      </c>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1"/>
      <c r="AJ50" s="841"/>
      <c r="AK50" s="841"/>
      <c r="AL50" s="841"/>
      <c r="AM50" s="841"/>
      <c r="AN50" s="841"/>
      <c r="AO50" s="841"/>
      <c r="AP50" s="841"/>
      <c r="AQ50" s="841"/>
      <c r="AR50" s="841"/>
      <c r="AS50" s="841"/>
      <c r="AT50" s="841"/>
      <c r="AU50" s="841"/>
      <c r="AV50" s="841"/>
      <c r="AW50" s="841"/>
      <c r="AX50" s="841"/>
      <c r="AY50" s="841"/>
      <c r="AZ50" s="841"/>
    </row>
    <row r="51" spans="3:52" ht="22.5" customHeight="1" x14ac:dyDescent="0.25">
      <c r="C51" s="842" t="s">
        <v>220</v>
      </c>
      <c r="D51" s="842"/>
      <c r="E51" s="842"/>
      <c r="F51" s="842"/>
      <c r="G51" s="842"/>
      <c r="H51" s="842"/>
      <c r="I51" s="842"/>
      <c r="J51" s="842"/>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2"/>
      <c r="AN51" s="842"/>
      <c r="AO51" s="842"/>
      <c r="AP51" s="842"/>
      <c r="AQ51" s="842"/>
      <c r="AR51" s="842"/>
      <c r="AS51" s="842"/>
      <c r="AT51" s="842"/>
      <c r="AU51" s="842"/>
      <c r="AV51" s="842"/>
      <c r="AW51" s="842"/>
      <c r="AX51" s="842"/>
      <c r="AY51" s="842"/>
      <c r="AZ51" s="842"/>
    </row>
    <row r="52" spans="3:52" x14ac:dyDescent="0.25">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row>
    <row r="53" spans="3:52" ht="7.5" customHeight="1" x14ac:dyDescent="0.25">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row>
    <row r="54" spans="3:52" x14ac:dyDescent="0.25">
      <c r="C54" s="839"/>
      <c r="D54" s="839"/>
      <c r="E54" s="839"/>
      <c r="F54" s="839"/>
    </row>
    <row r="55" spans="3:52" x14ac:dyDescent="0.25">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row>
    <row r="56" spans="3:52" x14ac:dyDescent="0.25">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row>
    <row r="57" spans="3:52" x14ac:dyDescent="0.25">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row>
    <row r="58" spans="3:52" x14ac:dyDescent="0.25">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row>
    <row r="59" spans="3:52" x14ac:dyDescent="0.25">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row>
    <row r="60" spans="3:52" x14ac:dyDescent="0.25">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row>
    <row r="61" spans="3:52" x14ac:dyDescent="0.25">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row>
    <row r="62" spans="3:52" x14ac:dyDescent="0.25">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row>
  </sheetData>
  <sheetProtection algorithmName="SHA-512" hashValue="I4Gxxm4eq1vRoffKkhAXWNE0Wuw1RGQDWA0vHUjKYSGM5sf1cSi+Iag7ZE0WvFbbBKPlNdcAR5IJHNrkDumYMA==" saltValue="IYtuzhhhD0H1ZBjQDluiHw==" spinCount="100000" sheet="1" objects="1" scenarios="1"/>
  <mergeCells count="22">
    <mergeCell ref="C17:AZ17"/>
    <mergeCell ref="C19:AZ19"/>
    <mergeCell ref="C20:AZ21"/>
    <mergeCell ref="C11:AZ15"/>
    <mergeCell ref="BE6:CR6"/>
    <mergeCell ref="C23:AZ23"/>
    <mergeCell ref="C24:AZ25"/>
    <mergeCell ref="C54:F54"/>
    <mergeCell ref="C27:AZ27"/>
    <mergeCell ref="C28:AZ29"/>
    <mergeCell ref="C31:AZ31"/>
    <mergeCell ref="C32:AZ33"/>
    <mergeCell ref="C50:AZ50"/>
    <mergeCell ref="C51:AZ52"/>
    <mergeCell ref="C36:AY37"/>
    <mergeCell ref="C40:AY42"/>
    <mergeCell ref="C45:AY48"/>
    <mergeCell ref="C2:AZ2"/>
    <mergeCell ref="C3:AZ3"/>
    <mergeCell ref="C5:AZ5"/>
    <mergeCell ref="C6:AZ8"/>
    <mergeCell ref="C10:AZ10"/>
  </mergeCells>
  <printOptions horizontalCentered="1"/>
  <pageMargins left="0.7" right="0.7" top="1.25" bottom="0.75" header="0.3" footer="0.3"/>
  <pageSetup orientation="portrait" r:id="rId1"/>
  <headerFooter>
    <oddHeader>&amp;C&amp;G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67AF3-F56B-43AE-9D31-24612CF7EA60}">
  <sheetPr>
    <tabColor theme="1"/>
    <pageSetUpPr fitToPage="1"/>
  </sheetPr>
  <dimension ref="B1:BR69"/>
  <sheetViews>
    <sheetView showGridLines="0" showRowColHeaders="0" zoomScaleNormal="100" workbookViewId="0">
      <selection activeCell="D3" sqref="D3:U3"/>
    </sheetView>
  </sheetViews>
  <sheetFormatPr defaultRowHeight="15" x14ac:dyDescent="0.25"/>
  <cols>
    <col min="1" max="1" width="4.42578125" customWidth="1"/>
    <col min="2" max="2" width="27.7109375" customWidth="1"/>
    <col min="3" max="3" width="4.85546875" customWidth="1"/>
    <col min="4" max="60" width="1.7109375" customWidth="1"/>
    <col min="67" max="67" width="9" customWidth="1"/>
    <col min="68" max="68" width="6.28515625" hidden="1" customWidth="1"/>
    <col min="69" max="69" width="7.28515625" hidden="1" customWidth="1"/>
    <col min="70" max="70" width="0" hidden="1" customWidth="1"/>
  </cols>
  <sheetData>
    <row r="1" spans="2:70" ht="18.75" x14ac:dyDescent="0.3">
      <c r="C1" s="938" t="s">
        <v>660</v>
      </c>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row>
    <row r="2" spans="2:70" ht="18.75" x14ac:dyDescent="0.3">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row>
    <row r="3" spans="2:70" ht="19.5" thickBot="1" x14ac:dyDescent="0.35">
      <c r="C3" s="122"/>
      <c r="D3" s="1403" t="s">
        <v>184</v>
      </c>
      <c r="E3" s="1403"/>
      <c r="F3" s="1403"/>
      <c r="G3" s="1403"/>
      <c r="H3" s="1403"/>
      <c r="I3" s="1403"/>
      <c r="J3" s="1403"/>
      <c r="K3" s="1403"/>
      <c r="L3" s="1403"/>
      <c r="M3" s="1403"/>
      <c r="N3" s="1403"/>
      <c r="O3" s="1403"/>
      <c r="P3" s="1403"/>
      <c r="Q3" s="1403"/>
      <c r="R3" s="1403"/>
      <c r="S3" s="1403"/>
      <c r="T3" s="1403"/>
      <c r="U3" s="1403"/>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22"/>
      <c r="AU3" s="122"/>
      <c r="AV3" s="122"/>
      <c r="AW3" s="122"/>
      <c r="AX3" s="122"/>
      <c r="AY3" s="122"/>
      <c r="AZ3" s="122"/>
      <c r="BA3" s="122"/>
      <c r="BB3" s="122"/>
    </row>
    <row r="4" spans="2:70" ht="15.75" customHeight="1" x14ac:dyDescent="0.25">
      <c r="D4" s="1405" t="s">
        <v>185</v>
      </c>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7"/>
      <c r="BB4" s="123"/>
    </row>
    <row r="5" spans="2:70" x14ac:dyDescent="0.25">
      <c r="C5" s="123"/>
      <c r="D5" s="1408"/>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10"/>
      <c r="BB5" s="123"/>
    </row>
    <row r="6" spans="2:70" ht="15.75" thickBot="1" x14ac:dyDescent="0.3">
      <c r="B6" s="7"/>
      <c r="C6" s="123"/>
      <c r="D6" s="1411"/>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c r="AL6" s="1412"/>
      <c r="AM6" s="1412"/>
      <c r="AN6" s="1412"/>
      <c r="AO6" s="1412"/>
      <c r="AP6" s="1412"/>
      <c r="AQ6" s="1412"/>
      <c r="AR6" s="1412"/>
      <c r="AS6" s="1412"/>
      <c r="AT6" s="1412"/>
      <c r="AU6" s="1412"/>
      <c r="AV6" s="1412"/>
      <c r="AW6" s="1412"/>
      <c r="AX6" s="1412"/>
      <c r="AY6" s="1412"/>
      <c r="AZ6" s="1412"/>
      <c r="BA6" s="1413"/>
      <c r="BB6" s="123"/>
    </row>
    <row r="7" spans="2:70" ht="15.75" thickBot="1" x14ac:dyDescent="0.3"/>
    <row r="8" spans="2:70" x14ac:dyDescent="0.25">
      <c r="D8" s="971" t="s">
        <v>186</v>
      </c>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c r="AT8" s="972"/>
      <c r="AU8" s="972"/>
      <c r="AV8" s="972"/>
      <c r="AW8" s="972"/>
      <c r="AX8" s="972"/>
      <c r="AY8" s="972"/>
      <c r="AZ8" s="972"/>
      <c r="BA8" s="973"/>
      <c r="BP8" t="s">
        <v>187</v>
      </c>
    </row>
    <row r="9" spans="2:70" ht="8.1" customHeight="1" x14ac:dyDescent="0.25">
      <c r="D9" s="103"/>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W9" s="53"/>
      <c r="AX9" s="53"/>
      <c r="AY9" s="53"/>
      <c r="AZ9" s="53"/>
      <c r="BA9" s="27"/>
      <c r="BP9" t="s">
        <v>41</v>
      </c>
    </row>
    <row r="10" spans="2:70" x14ac:dyDescent="0.25">
      <c r="D10" s="1390" t="s">
        <v>765</v>
      </c>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W10" s="1060"/>
      <c r="AX10" s="1061"/>
      <c r="AY10" s="1061"/>
      <c r="AZ10" s="1188"/>
      <c r="BA10" s="27"/>
    </row>
    <row r="11" spans="2:70" ht="8.1" customHeight="1" x14ac:dyDescent="0.25">
      <c r="D11" s="103"/>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W11" s="53"/>
      <c r="AX11" s="53"/>
      <c r="AY11" s="53"/>
      <c r="AZ11" s="53"/>
      <c r="BA11" s="27"/>
    </row>
    <row r="12" spans="2:70" x14ac:dyDescent="0.25">
      <c r="D12" s="1390" t="s">
        <v>753</v>
      </c>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W12" s="1060"/>
      <c r="AX12" s="1061"/>
      <c r="AY12" s="1061"/>
      <c r="AZ12" s="1188"/>
      <c r="BA12" s="27"/>
      <c r="BP12" t="s">
        <v>190</v>
      </c>
      <c r="BQ12" t="s">
        <v>194</v>
      </c>
      <c r="BR12" t="s">
        <v>40</v>
      </c>
    </row>
    <row r="13" spans="2:70" ht="8.1" customHeight="1" x14ac:dyDescent="0.25">
      <c r="D13" s="103"/>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W13" s="53"/>
      <c r="AX13" s="53"/>
      <c r="AY13" s="53"/>
      <c r="AZ13" s="53"/>
      <c r="BA13" s="27"/>
      <c r="BP13" t="s">
        <v>191</v>
      </c>
      <c r="BQ13" t="s">
        <v>207</v>
      </c>
      <c r="BR13" t="s">
        <v>41</v>
      </c>
    </row>
    <row r="14" spans="2:70" x14ac:dyDescent="0.25">
      <c r="D14" s="1390" t="s">
        <v>752</v>
      </c>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W14" s="1060"/>
      <c r="AX14" s="1061"/>
      <c r="AY14" s="1061"/>
      <c r="AZ14" s="1188"/>
      <c r="BA14" s="27"/>
      <c r="BI14" s="53"/>
      <c r="BP14" t="s">
        <v>192</v>
      </c>
      <c r="BQ14" t="s">
        <v>208</v>
      </c>
    </row>
    <row r="15" spans="2:70" ht="8.1" customHeight="1" x14ac:dyDescent="0.25">
      <c r="D15" s="103"/>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W15" s="53"/>
      <c r="AX15" s="53"/>
      <c r="AY15" s="53"/>
      <c r="AZ15" s="53"/>
      <c r="BA15" s="27"/>
      <c r="BI15" s="53"/>
      <c r="BP15" t="s">
        <v>193</v>
      </c>
      <c r="BQ15" t="s">
        <v>209</v>
      </c>
    </row>
    <row r="16" spans="2:70" ht="15" customHeight="1" x14ac:dyDescent="0.25">
      <c r="D16" s="1390" t="s">
        <v>754</v>
      </c>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9" t="s">
        <v>756</v>
      </c>
      <c r="AI16" s="1399"/>
      <c r="AJ16" s="1399"/>
      <c r="AK16" s="1399"/>
      <c r="AL16" s="1399"/>
      <c r="AM16" s="1399"/>
      <c r="AN16" s="1399"/>
      <c r="AO16" s="1399"/>
      <c r="AP16" s="1399"/>
      <c r="AQ16" s="1399"/>
      <c r="AR16" s="1399"/>
      <c r="AS16" s="1399"/>
      <c r="AT16" s="1399"/>
      <c r="AU16" s="1399"/>
      <c r="AV16" s="1399"/>
      <c r="AW16" s="1060"/>
      <c r="AX16" s="1061"/>
      <c r="AY16" s="1061"/>
      <c r="AZ16" s="1188"/>
      <c r="BA16" s="27"/>
      <c r="BP16" t="s">
        <v>194</v>
      </c>
      <c r="BQ16" t="s">
        <v>210</v>
      </c>
    </row>
    <row r="17" spans="4:69" ht="8.1" customHeight="1" x14ac:dyDescent="0.25">
      <c r="D17" s="103"/>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399"/>
      <c r="AI17" s="1399"/>
      <c r="AJ17" s="1399"/>
      <c r="AK17" s="1399"/>
      <c r="AL17" s="1399"/>
      <c r="AM17" s="1399"/>
      <c r="AN17" s="1399"/>
      <c r="AO17" s="1399"/>
      <c r="AP17" s="1399"/>
      <c r="AQ17" s="1399"/>
      <c r="AR17" s="1399"/>
      <c r="AS17" s="1399"/>
      <c r="AT17" s="1399"/>
      <c r="AU17" s="1399"/>
      <c r="AV17" s="1399"/>
      <c r="AW17" s="53"/>
      <c r="AX17" s="53"/>
      <c r="AY17" s="53"/>
      <c r="AZ17" s="53"/>
      <c r="BA17" s="27"/>
      <c r="BQ17" t="s">
        <v>211</v>
      </c>
    </row>
    <row r="18" spans="4:69" x14ac:dyDescent="0.25">
      <c r="D18" s="1390" t="s">
        <v>757</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9"/>
      <c r="AI18" s="1399"/>
      <c r="AJ18" s="1399"/>
      <c r="AK18" s="1399"/>
      <c r="AL18" s="1399"/>
      <c r="AM18" s="1399"/>
      <c r="AN18" s="1399"/>
      <c r="AO18" s="1399"/>
      <c r="AP18" s="1399"/>
      <c r="AQ18" s="1399"/>
      <c r="AR18" s="1399"/>
      <c r="AS18" s="1399"/>
      <c r="AT18" s="1399"/>
      <c r="AU18" s="1399"/>
      <c r="AV18" s="1399"/>
      <c r="AW18" s="1060"/>
      <c r="AX18" s="1061"/>
      <c r="AY18" s="1061"/>
      <c r="AZ18" s="1188"/>
      <c r="BA18" s="27"/>
    </row>
    <row r="19" spans="4:69" x14ac:dyDescent="0.25">
      <c r="D19" s="103"/>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469"/>
      <c r="AI19" s="469"/>
      <c r="AJ19" s="469"/>
      <c r="AK19" s="469"/>
      <c r="AL19" s="469"/>
      <c r="AM19" s="469"/>
      <c r="AN19" s="469"/>
      <c r="AO19" s="469"/>
      <c r="AP19" s="469"/>
      <c r="AQ19" s="469"/>
      <c r="AR19" s="469"/>
      <c r="AS19" s="469"/>
      <c r="AT19" s="469"/>
      <c r="AU19" s="469"/>
      <c r="AV19" s="469"/>
      <c r="AW19" s="470"/>
      <c r="AX19" s="470"/>
      <c r="AY19" s="470"/>
      <c r="AZ19" s="470"/>
      <c r="BA19" s="27"/>
    </row>
    <row r="20" spans="4:69" x14ac:dyDescent="0.25">
      <c r="D20" s="1390" t="s">
        <v>188</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469"/>
      <c r="AW20" s="1400">
        <f>SUM(AW10,AW12,AW14,AW16,AW18)</f>
        <v>0</v>
      </c>
      <c r="AX20" s="1401"/>
      <c r="AY20" s="1401"/>
      <c r="AZ20" s="1402"/>
      <c r="BA20" s="27"/>
    </row>
    <row r="21" spans="4:69" ht="8.1" customHeight="1" thickBot="1" x14ac:dyDescent="0.3">
      <c r="D21" s="124"/>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6"/>
      <c r="AI21" s="126"/>
      <c r="AJ21" s="126"/>
      <c r="AK21" s="126"/>
      <c r="AL21" s="126"/>
      <c r="AM21" s="126"/>
      <c r="AN21" s="126"/>
      <c r="AO21" s="126"/>
      <c r="AP21" s="126"/>
      <c r="AQ21" s="126"/>
      <c r="AR21" s="126"/>
      <c r="AS21" s="126"/>
      <c r="AT21" s="126"/>
      <c r="AU21" s="126"/>
      <c r="AV21" s="126"/>
      <c r="AW21" s="104"/>
      <c r="AX21" s="104"/>
      <c r="AY21" s="104"/>
      <c r="AZ21" s="104"/>
      <c r="BA21" s="30"/>
    </row>
    <row r="22" spans="4:69" ht="15.75" thickBot="1" x14ac:dyDescent="0.3"/>
    <row r="23" spans="4:69" x14ac:dyDescent="0.25">
      <c r="D23" s="971" t="s">
        <v>736</v>
      </c>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3"/>
    </row>
    <row r="24" spans="4:69" x14ac:dyDescent="0.25">
      <c r="D24" s="1390" t="s">
        <v>195</v>
      </c>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U24" s="1060"/>
      <c r="AV24" s="1061"/>
      <c r="AW24" s="1061"/>
      <c r="AX24" s="1188"/>
      <c r="BA24" s="27"/>
    </row>
    <row r="25" spans="4:69" ht="8.1" customHeight="1" x14ac:dyDescent="0.25">
      <c r="D25" s="103"/>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U25" s="53"/>
      <c r="AV25" s="53"/>
      <c r="AW25" s="53"/>
      <c r="AX25" s="53"/>
      <c r="BA25" s="27"/>
    </row>
    <row r="26" spans="4:69" x14ac:dyDescent="0.25">
      <c r="D26" s="1390" t="s">
        <v>196</v>
      </c>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U26" s="1060"/>
      <c r="AV26" s="1061"/>
      <c r="AW26" s="1061"/>
      <c r="AX26" s="1188"/>
      <c r="BA26" s="27"/>
      <c r="BE26" s="839" t="s">
        <v>253</v>
      </c>
      <c r="BF26" s="839"/>
      <c r="BG26" s="839"/>
      <c r="BH26" s="839"/>
      <c r="BI26" s="839"/>
      <c r="BJ26" s="839"/>
      <c r="BK26" s="839"/>
      <c r="BL26" s="839"/>
      <c r="BM26" s="839"/>
    </row>
    <row r="27" spans="4:69" ht="7.5" customHeight="1" x14ac:dyDescent="0.25">
      <c r="D27" s="103"/>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U27" s="470"/>
      <c r="AV27" s="470"/>
      <c r="AW27" s="470"/>
      <c r="AX27" s="470"/>
      <c r="BA27" s="27"/>
      <c r="BE27" s="471"/>
      <c r="BF27" s="471"/>
      <c r="BG27" s="471"/>
      <c r="BH27" s="471"/>
      <c r="BI27" s="471"/>
      <c r="BJ27" s="471"/>
      <c r="BK27" s="471"/>
      <c r="BL27" s="471"/>
      <c r="BM27" s="471"/>
    </row>
    <row r="28" spans="4:69" x14ac:dyDescent="0.25">
      <c r="D28" s="1397" t="s">
        <v>197</v>
      </c>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G28" s="476"/>
      <c r="AH28" s="476"/>
      <c r="AI28" s="476"/>
      <c r="AJ28" s="476"/>
      <c r="AU28" s="1060"/>
      <c r="AV28" s="1061"/>
      <c r="AW28" s="1061"/>
      <c r="AX28" s="1188"/>
      <c r="BA28" s="27"/>
      <c r="BE28" s="471"/>
      <c r="BF28" s="471"/>
      <c r="BG28" s="471"/>
      <c r="BH28" s="471"/>
      <c r="BI28" s="471"/>
      <c r="BJ28" s="471"/>
      <c r="BK28" s="471"/>
      <c r="BL28" s="471"/>
      <c r="BM28" s="471"/>
    </row>
    <row r="29" spans="4:69" ht="7.5" customHeight="1" x14ac:dyDescent="0.25">
      <c r="D29" s="127"/>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G29" s="53"/>
      <c r="AH29" s="53"/>
      <c r="AI29" s="53"/>
      <c r="AJ29" s="53"/>
      <c r="BA29" s="27"/>
      <c r="BE29" s="471"/>
      <c r="BF29" s="471"/>
      <c r="BG29" s="471"/>
      <c r="BH29" s="471"/>
      <c r="BI29" s="471"/>
      <c r="BJ29" s="471"/>
      <c r="BK29" s="471"/>
      <c r="BL29" s="471"/>
      <c r="BM29" s="471"/>
    </row>
    <row r="30" spans="4:69" ht="15.6" customHeight="1" x14ac:dyDescent="0.25">
      <c r="D30" s="1397" t="s">
        <v>198</v>
      </c>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G30" s="476"/>
      <c r="AH30" s="476"/>
      <c r="AI30" s="476"/>
      <c r="AJ30" s="476"/>
      <c r="AU30" s="1060"/>
      <c r="AV30" s="1061"/>
      <c r="AW30" s="1061"/>
      <c r="AX30" s="1188"/>
      <c r="BA30" s="27"/>
      <c r="BE30" s="134"/>
      <c r="BF30" s="134"/>
      <c r="BG30" s="134"/>
      <c r="BH30" s="134"/>
      <c r="BI30" s="134"/>
      <c r="BJ30" s="134"/>
      <c r="BK30" s="134"/>
      <c r="BL30" s="134"/>
      <c r="BM30" s="134"/>
      <c r="BN30" s="134"/>
    </row>
    <row r="31" spans="4:69" ht="7.5" customHeight="1" x14ac:dyDescent="0.25">
      <c r="D31" s="127"/>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G31" s="476"/>
      <c r="AH31" s="476"/>
      <c r="AI31" s="476"/>
      <c r="AJ31" s="476"/>
      <c r="AU31" s="480"/>
      <c r="AV31" s="480"/>
      <c r="AW31" s="480"/>
      <c r="AX31" s="480"/>
      <c r="BA31" s="27"/>
      <c r="BE31" s="134"/>
      <c r="BF31" s="134"/>
      <c r="BG31" s="134"/>
      <c r="BH31" s="134"/>
      <c r="BI31" s="134"/>
      <c r="BJ31" s="134"/>
      <c r="BK31" s="134"/>
      <c r="BL31" s="134"/>
      <c r="BM31" s="134"/>
      <c r="BN31" s="134"/>
    </row>
    <row r="32" spans="4:69" ht="15" customHeight="1" x14ac:dyDescent="0.25">
      <c r="D32" s="1390" t="s">
        <v>762</v>
      </c>
      <c r="E32" s="1391"/>
      <c r="F32" s="1391"/>
      <c r="G32" s="1391"/>
      <c r="H32" s="1391"/>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T32" s="1379"/>
      <c r="AU32" s="1377"/>
      <c r="AV32" s="1377"/>
      <c r="AW32" s="1377"/>
      <c r="AX32" s="1377"/>
      <c r="AY32" s="1378"/>
      <c r="BA32" s="27"/>
      <c r="BE32" s="134"/>
      <c r="BF32" s="134"/>
      <c r="BG32" s="134"/>
      <c r="BH32" s="134"/>
      <c r="BI32" s="134"/>
      <c r="BJ32" s="134"/>
      <c r="BK32" s="134"/>
      <c r="BL32" s="134"/>
      <c r="BM32" s="134"/>
      <c r="BN32" s="134"/>
    </row>
    <row r="33" spans="4:66" ht="8.1" customHeight="1" thickBot="1" x14ac:dyDescent="0.3">
      <c r="D33" s="124"/>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29"/>
      <c r="AS33" s="29"/>
      <c r="AT33" s="179"/>
      <c r="AU33" s="179"/>
      <c r="AV33" s="179"/>
      <c r="AW33" s="179"/>
      <c r="AX33" s="179"/>
      <c r="AY33" s="179"/>
      <c r="AZ33" s="29"/>
      <c r="BA33" s="30"/>
      <c r="BE33" s="134"/>
      <c r="BF33" s="134"/>
      <c r="BG33" s="134"/>
      <c r="BH33" s="134"/>
      <c r="BI33" s="134"/>
      <c r="BJ33" s="134"/>
      <c r="BK33" s="134"/>
      <c r="BL33" s="134"/>
      <c r="BM33" s="134"/>
      <c r="BN33" s="134"/>
    </row>
    <row r="34" spans="4:66" ht="15.75" thickBot="1" x14ac:dyDescent="0.3">
      <c r="BE34" s="134"/>
      <c r="BF34" s="134"/>
      <c r="BG34" s="134"/>
      <c r="BH34" s="134"/>
      <c r="BI34" s="134"/>
      <c r="BJ34" s="134"/>
      <c r="BK34" s="134"/>
      <c r="BL34" s="134"/>
      <c r="BM34" s="134"/>
      <c r="BN34" s="134"/>
    </row>
    <row r="35" spans="4:66" ht="15.6" customHeight="1" x14ac:dyDescent="0.25">
      <c r="D35" s="971" t="s">
        <v>737</v>
      </c>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3"/>
      <c r="BE35" s="134"/>
      <c r="BF35" s="134"/>
      <c r="BG35" s="134"/>
      <c r="BH35" s="134"/>
      <c r="BI35" s="134"/>
      <c r="BJ35" s="134"/>
      <c r="BK35" s="134"/>
      <c r="BL35" s="134"/>
      <c r="BM35" s="134"/>
      <c r="BN35" s="134"/>
    </row>
    <row r="36" spans="4:66" ht="15.6" customHeight="1" x14ac:dyDescent="0.25">
      <c r="D36" s="1390" t="s">
        <v>195</v>
      </c>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U36" s="1060"/>
      <c r="AV36" s="1061"/>
      <c r="AW36" s="1061"/>
      <c r="AX36" s="1188"/>
      <c r="BA36" s="27"/>
      <c r="BE36" s="134"/>
      <c r="BF36" s="134"/>
      <c r="BG36" s="134"/>
      <c r="BH36" s="134"/>
      <c r="BI36" s="134"/>
      <c r="BJ36" s="134"/>
      <c r="BK36" s="134"/>
      <c r="BL36" s="134"/>
      <c r="BM36" s="134"/>
      <c r="BN36" s="134"/>
    </row>
    <row r="37" spans="4:66" ht="7.5" customHeight="1" x14ac:dyDescent="0.25">
      <c r="D37" s="103"/>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U37" s="470"/>
      <c r="AV37" s="470"/>
      <c r="AW37" s="470"/>
      <c r="AX37" s="470"/>
      <c r="BA37" s="27"/>
      <c r="BE37" s="134"/>
      <c r="BF37" s="134"/>
      <c r="BG37" s="134"/>
      <c r="BH37" s="134"/>
      <c r="BI37" s="134"/>
      <c r="BJ37" s="134"/>
      <c r="BK37" s="134"/>
      <c r="BL37" s="134"/>
      <c r="BM37" s="134"/>
      <c r="BN37" s="134"/>
    </row>
    <row r="38" spans="4:66" ht="15.6" customHeight="1" x14ac:dyDescent="0.25">
      <c r="D38" s="477" t="s">
        <v>738</v>
      </c>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138"/>
      <c r="AE38" s="138"/>
      <c r="AF38" s="138"/>
      <c r="AG38" s="478"/>
      <c r="AH38" s="478"/>
      <c r="AI38" s="478"/>
      <c r="AJ38" s="478"/>
      <c r="AK38" s="138"/>
      <c r="AL38" s="138"/>
      <c r="AM38" s="138"/>
      <c r="AN38" s="138"/>
      <c r="AO38" s="138"/>
      <c r="AU38" s="1060"/>
      <c r="AV38" s="1061"/>
      <c r="AW38" s="1061"/>
      <c r="AX38" s="1188"/>
      <c r="BA38" s="27"/>
      <c r="BE38" s="134"/>
      <c r="BF38" s="134"/>
      <c r="BG38" s="134"/>
      <c r="BH38" s="134"/>
      <c r="BI38" s="134"/>
      <c r="BJ38" s="134"/>
      <c r="BK38" s="134"/>
      <c r="BL38" s="134"/>
      <c r="BM38" s="134"/>
      <c r="BN38" s="134"/>
    </row>
    <row r="39" spans="4:66" ht="7.5" customHeight="1" x14ac:dyDescent="0.25">
      <c r="D39" s="127"/>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G39" s="53"/>
      <c r="AH39" s="53"/>
      <c r="AI39" s="53"/>
      <c r="AJ39" s="53"/>
      <c r="BA39" s="27"/>
      <c r="BE39" s="134"/>
      <c r="BF39" s="134"/>
      <c r="BG39" s="134"/>
      <c r="BH39" s="134"/>
      <c r="BI39" s="134"/>
      <c r="BJ39" s="134"/>
      <c r="BK39" s="134"/>
      <c r="BL39" s="134"/>
      <c r="BM39" s="134"/>
      <c r="BN39" s="134"/>
    </row>
    <row r="40" spans="4:66" ht="15.6" customHeight="1" x14ac:dyDescent="0.25">
      <c r="D40" s="1421" t="s">
        <v>763</v>
      </c>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U40" s="1060"/>
      <c r="AV40" s="1061"/>
      <c r="AW40" s="1061"/>
      <c r="AX40" s="1188"/>
      <c r="BA40" s="27"/>
      <c r="BE40" s="134"/>
      <c r="BF40" s="134"/>
      <c r="BG40" s="134"/>
      <c r="BH40" s="134"/>
      <c r="BI40" s="134"/>
      <c r="BJ40" s="134"/>
      <c r="BK40" s="134"/>
      <c r="BL40" s="134"/>
      <c r="BM40" s="134"/>
      <c r="BN40" s="134"/>
    </row>
    <row r="41" spans="4:66" ht="7.5" customHeight="1" x14ac:dyDescent="0.25">
      <c r="D41" s="103"/>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U41" s="470"/>
      <c r="AV41" s="470"/>
      <c r="AW41" s="470"/>
      <c r="AX41" s="470"/>
      <c r="BA41" s="27"/>
      <c r="BE41" s="134"/>
      <c r="BF41" s="134"/>
      <c r="BG41" s="134"/>
      <c r="BH41" s="134"/>
      <c r="BI41" s="134"/>
      <c r="BJ41" s="134"/>
      <c r="BK41" s="134"/>
      <c r="BL41" s="134"/>
      <c r="BM41" s="134"/>
      <c r="BN41" s="134"/>
    </row>
    <row r="42" spans="4:66" ht="15.6" customHeight="1" x14ac:dyDescent="0.25">
      <c r="D42" s="1390" t="s">
        <v>762</v>
      </c>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T42" s="1379"/>
      <c r="AU42" s="1377"/>
      <c r="AV42" s="1377"/>
      <c r="AW42" s="1377"/>
      <c r="AX42" s="1377"/>
      <c r="AY42" s="1378"/>
      <c r="BA42" s="27"/>
      <c r="BE42" s="134"/>
      <c r="BF42" s="134"/>
      <c r="BG42" s="134"/>
      <c r="BH42" s="134"/>
      <c r="BI42" s="134"/>
      <c r="BJ42" s="134"/>
      <c r="BK42" s="134"/>
      <c r="BL42" s="134"/>
      <c r="BM42" s="134"/>
      <c r="BN42" s="134"/>
    </row>
    <row r="43" spans="4:66" ht="15.6" customHeight="1" thickBot="1" x14ac:dyDescent="0.3">
      <c r="D43" s="124"/>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29"/>
      <c r="AS43" s="29"/>
      <c r="AT43" s="479"/>
      <c r="AU43" s="479"/>
      <c r="AV43" s="479"/>
      <c r="AW43" s="479"/>
      <c r="AX43" s="479"/>
      <c r="AY43" s="479"/>
      <c r="AZ43" s="29"/>
      <c r="BA43" s="30"/>
      <c r="BE43" s="134"/>
      <c r="BF43" s="134"/>
      <c r="BG43" s="134"/>
      <c r="BH43" s="134"/>
      <c r="BI43" s="134"/>
      <c r="BJ43" s="134"/>
      <c r="BK43" s="134"/>
      <c r="BL43" s="134"/>
      <c r="BM43" s="134"/>
      <c r="BN43" s="134"/>
    </row>
    <row r="44" spans="4:66" ht="15.6" customHeight="1" thickBot="1" x14ac:dyDescent="0.3">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T44" s="52"/>
      <c r="AU44" s="52"/>
      <c r="AV44" s="52"/>
      <c r="AW44" s="52"/>
      <c r="AX44" s="52"/>
      <c r="AY44" s="52"/>
      <c r="BE44" s="134"/>
      <c r="BF44" s="134"/>
      <c r="BG44" s="134"/>
      <c r="BH44" s="134"/>
      <c r="BI44" s="134"/>
      <c r="BJ44" s="134"/>
      <c r="BK44" s="134"/>
      <c r="BL44" s="134"/>
      <c r="BM44" s="134"/>
      <c r="BN44" s="134"/>
    </row>
    <row r="45" spans="4:66" ht="15.6" customHeight="1" x14ac:dyDescent="0.25">
      <c r="D45" s="1418" t="s">
        <v>739</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20"/>
      <c r="BE45" s="134"/>
      <c r="BF45" s="134"/>
      <c r="BG45" s="134"/>
      <c r="BH45" s="134"/>
      <c r="BI45" s="134"/>
      <c r="BJ45" s="134"/>
      <c r="BK45" s="134"/>
      <c r="BL45" s="134"/>
      <c r="BM45" s="134"/>
      <c r="BN45" s="134"/>
    </row>
    <row r="46" spans="4:66" ht="15.6" customHeight="1" x14ac:dyDescent="0.25">
      <c r="D46" s="1390" t="s">
        <v>199</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c r="AI46" s="1391"/>
      <c r="AJ46" s="1391"/>
      <c r="AU46" s="1060"/>
      <c r="AV46" s="1061"/>
      <c r="AW46" s="1061"/>
      <c r="AX46" s="1188"/>
      <c r="BA46" s="27"/>
      <c r="BE46" s="134"/>
      <c r="BF46" s="134"/>
      <c r="BG46" s="134"/>
      <c r="BH46" s="134"/>
      <c r="BI46" s="134"/>
      <c r="BJ46" s="134"/>
      <c r="BK46" s="134"/>
      <c r="BL46" s="134"/>
      <c r="BM46" s="134"/>
      <c r="BN46" s="134"/>
    </row>
    <row r="47" spans="4:66" ht="7.5" customHeight="1" x14ac:dyDescent="0.25">
      <c r="D47" s="103"/>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U47" s="53"/>
      <c r="AV47" s="53"/>
      <c r="AW47" s="53"/>
      <c r="AX47" s="53"/>
      <c r="BA47" s="27"/>
      <c r="BE47" s="134"/>
      <c r="BF47" s="134"/>
      <c r="BG47" s="134"/>
      <c r="BH47" s="134"/>
      <c r="BI47" s="134"/>
      <c r="BJ47" s="134"/>
      <c r="BK47" s="134"/>
      <c r="BL47" s="134"/>
      <c r="BM47" s="134"/>
      <c r="BN47" s="134"/>
    </row>
    <row r="48" spans="4:66" x14ac:dyDescent="0.25">
      <c r="D48" s="1416" t="s">
        <v>200</v>
      </c>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U48" s="1060"/>
      <c r="AV48" s="1061"/>
      <c r="AW48" s="1061"/>
      <c r="AX48" s="1188"/>
      <c r="BA48" s="27"/>
      <c r="BE48" s="134"/>
      <c r="BF48" s="134"/>
      <c r="BG48" s="134"/>
      <c r="BH48" s="134"/>
      <c r="BI48" s="134"/>
      <c r="BJ48" s="134"/>
      <c r="BK48" s="134"/>
      <c r="BL48" s="134"/>
      <c r="BM48" s="134"/>
      <c r="BN48" s="134"/>
    </row>
    <row r="49" spans="4:66" ht="7.5" customHeight="1" x14ac:dyDescent="0.25">
      <c r="D49" s="103"/>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U49" s="53"/>
      <c r="AV49" s="53"/>
      <c r="AW49" s="53"/>
      <c r="AX49" s="53"/>
      <c r="BA49" s="27"/>
      <c r="BE49" s="134"/>
      <c r="BF49" s="134"/>
      <c r="BG49" s="134"/>
      <c r="BH49" s="134"/>
      <c r="BI49" s="134"/>
      <c r="BJ49" s="134"/>
      <c r="BK49" s="134"/>
      <c r="BL49" s="134"/>
      <c r="BM49" s="134"/>
      <c r="BN49" s="134"/>
    </row>
    <row r="50" spans="4:66" ht="15.6" customHeight="1" x14ac:dyDescent="0.25">
      <c r="D50" s="1390" t="s">
        <v>760</v>
      </c>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T50" s="1379"/>
      <c r="AU50" s="1377"/>
      <c r="AV50" s="1377"/>
      <c r="AW50" s="1377"/>
      <c r="AX50" s="1377"/>
      <c r="AY50" s="1378"/>
      <c r="BA50" s="27"/>
      <c r="BE50" s="134"/>
      <c r="BF50" s="134"/>
      <c r="BG50" s="134"/>
      <c r="BH50" s="134"/>
      <c r="BI50" s="134"/>
      <c r="BJ50" s="134"/>
      <c r="BK50" s="134"/>
      <c r="BL50" s="134"/>
      <c r="BM50" s="134"/>
      <c r="BN50" s="134"/>
    </row>
    <row r="51" spans="4:66" ht="7.5" customHeight="1" thickBot="1" x14ac:dyDescent="0.3">
      <c r="D51" s="124"/>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29"/>
      <c r="AP51" s="29"/>
      <c r="AQ51" s="29"/>
      <c r="AR51" s="29"/>
      <c r="AS51" s="29"/>
      <c r="AT51" s="179"/>
      <c r="AU51" s="179"/>
      <c r="AV51" s="179"/>
      <c r="AW51" s="179"/>
      <c r="AX51" s="179"/>
      <c r="AY51" s="179"/>
      <c r="AZ51" s="29"/>
      <c r="BA51" s="30"/>
      <c r="BE51" s="134"/>
      <c r="BF51" s="134"/>
      <c r="BG51" s="134"/>
      <c r="BH51" s="134"/>
      <c r="BI51" s="134"/>
      <c r="BJ51" s="134"/>
      <c r="BK51" s="134"/>
      <c r="BL51" s="134"/>
      <c r="BM51" s="134"/>
      <c r="BN51" s="134"/>
    </row>
    <row r="52" spans="4:66" ht="15.6" customHeight="1" x14ac:dyDescent="0.25">
      <c r="BE52" s="134"/>
      <c r="BF52" s="134"/>
      <c r="BG52" s="134"/>
      <c r="BH52" s="134"/>
      <c r="BI52" s="134"/>
      <c r="BJ52" s="134"/>
      <c r="BK52" s="134"/>
      <c r="BL52" s="134"/>
      <c r="BM52" s="134"/>
      <c r="BN52" s="134"/>
    </row>
    <row r="53" spans="4:66" ht="7.5" customHeight="1" thickBot="1" x14ac:dyDescent="0.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G53" s="53"/>
      <c r="AH53" s="53"/>
      <c r="AI53" s="53"/>
      <c r="AJ53" s="53"/>
      <c r="BE53" s="134"/>
      <c r="BF53" s="134"/>
      <c r="BG53" s="134"/>
      <c r="BH53" s="134"/>
      <c r="BI53" s="134"/>
      <c r="BJ53" s="134"/>
      <c r="BK53" s="134"/>
      <c r="BL53" s="134"/>
      <c r="BM53" s="134"/>
      <c r="BN53" s="134"/>
    </row>
    <row r="54" spans="4:66" ht="15.6" customHeight="1" x14ac:dyDescent="0.25">
      <c r="D54" s="1418" t="s">
        <v>740</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c r="AW54" s="1419"/>
      <c r="AX54" s="1419"/>
      <c r="AY54" s="1419"/>
      <c r="AZ54" s="1419"/>
      <c r="BA54" s="1420"/>
      <c r="BE54" s="134"/>
      <c r="BF54" s="134"/>
      <c r="BG54" s="134"/>
      <c r="BH54" s="134"/>
      <c r="BI54" s="134"/>
      <c r="BJ54" s="134"/>
      <c r="BK54" s="134"/>
      <c r="BL54" s="134"/>
      <c r="BM54" s="134"/>
      <c r="BN54" s="134"/>
    </row>
    <row r="55" spans="4:66" ht="15.6" customHeight="1" x14ac:dyDescent="0.25">
      <c r="D55" s="1390" t="s">
        <v>758</v>
      </c>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U55" s="1060"/>
      <c r="AV55" s="1061"/>
      <c r="AW55" s="1061"/>
      <c r="AX55" s="1188"/>
      <c r="BA55" s="27"/>
      <c r="BE55" s="134"/>
      <c r="BF55" s="134"/>
      <c r="BG55" s="134"/>
      <c r="BH55" s="134"/>
      <c r="BI55" s="134"/>
      <c r="BJ55" s="134"/>
      <c r="BK55" s="134"/>
      <c r="BL55" s="134"/>
      <c r="BM55" s="134"/>
      <c r="BN55" s="134"/>
    </row>
    <row r="56" spans="4:66" ht="7.5" customHeight="1" x14ac:dyDescent="0.25">
      <c r="D56" s="103"/>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U56" s="53"/>
      <c r="AV56" s="53"/>
      <c r="AW56" s="53"/>
      <c r="AX56" s="53"/>
      <c r="BA56" s="27"/>
      <c r="BE56" s="134"/>
      <c r="BF56" s="134"/>
      <c r="BG56" s="134"/>
      <c r="BH56" s="134"/>
      <c r="BI56" s="134"/>
      <c r="BJ56" s="134"/>
      <c r="BK56" s="134"/>
      <c r="BL56" s="134"/>
      <c r="BM56" s="134"/>
      <c r="BN56" s="134"/>
    </row>
    <row r="57" spans="4:66" ht="15.6" customHeight="1" x14ac:dyDescent="0.25">
      <c r="D57" s="1416" t="s">
        <v>759</v>
      </c>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U57" s="1060"/>
      <c r="AV57" s="1061"/>
      <c r="AW57" s="1061"/>
      <c r="AX57" s="1188"/>
      <c r="BA57" s="27"/>
      <c r="BE57" s="134"/>
      <c r="BF57" s="134"/>
      <c r="BG57" s="134"/>
      <c r="BH57" s="134"/>
      <c r="BI57" s="134"/>
      <c r="BJ57" s="134"/>
      <c r="BK57" s="134"/>
      <c r="BL57" s="134"/>
      <c r="BM57" s="134"/>
      <c r="BN57" s="134"/>
    </row>
    <row r="58" spans="4:66" ht="7.5" customHeight="1" x14ac:dyDescent="0.25">
      <c r="D58" s="103"/>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U58" s="53"/>
      <c r="AV58" s="53"/>
      <c r="AW58" s="53"/>
      <c r="AX58" s="53"/>
      <c r="BA58" s="27"/>
      <c r="BE58" s="134"/>
      <c r="BF58" s="134"/>
      <c r="BG58" s="134"/>
      <c r="BH58" s="134"/>
      <c r="BI58" s="134"/>
      <c r="BJ58" s="134"/>
      <c r="BK58" s="134"/>
      <c r="BL58" s="134"/>
      <c r="BM58" s="134"/>
      <c r="BN58" s="134"/>
    </row>
    <row r="59" spans="4:66" ht="15.6" customHeight="1" x14ac:dyDescent="0.25">
      <c r="D59" s="1390" t="s">
        <v>760</v>
      </c>
      <c r="E59" s="1391"/>
      <c r="F59" s="1391"/>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T59" s="1379"/>
      <c r="AU59" s="1377"/>
      <c r="AV59" s="1377"/>
      <c r="AW59" s="1377"/>
      <c r="AX59" s="1377"/>
      <c r="AY59" s="1378"/>
      <c r="BA59" s="27"/>
      <c r="BE59" s="134"/>
      <c r="BF59" s="134"/>
      <c r="BG59" s="134"/>
      <c r="BH59" s="134"/>
      <c r="BI59" s="134"/>
      <c r="BJ59" s="134"/>
      <c r="BK59" s="134"/>
      <c r="BL59" s="134"/>
      <c r="BM59" s="134"/>
      <c r="BN59" s="134"/>
    </row>
    <row r="60" spans="4:66" ht="15.6" customHeight="1" thickBot="1" x14ac:dyDescent="0.3">
      <c r="D60" s="124"/>
      <c r="E60" s="29"/>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29"/>
      <c r="AP60" s="29"/>
      <c r="AQ60" s="29"/>
      <c r="AR60" s="29"/>
      <c r="AS60" s="29"/>
      <c r="AT60" s="479"/>
      <c r="AU60" s="479"/>
      <c r="AV60" s="479"/>
      <c r="AW60" s="479"/>
      <c r="AX60" s="479"/>
      <c r="AY60" s="479"/>
      <c r="AZ60" s="29"/>
      <c r="BA60" s="30"/>
      <c r="BE60" s="134"/>
      <c r="BF60" s="134"/>
      <c r="BG60" s="134"/>
      <c r="BH60" s="134"/>
      <c r="BI60" s="134"/>
      <c r="BJ60" s="134"/>
      <c r="BK60" s="134"/>
      <c r="BL60" s="134"/>
      <c r="BM60" s="134"/>
      <c r="BN60" s="134"/>
    </row>
    <row r="61" spans="4:66" ht="8.1" customHeight="1" thickBot="1" x14ac:dyDescent="0.3">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T61" s="11"/>
      <c r="AU61" s="11"/>
      <c r="AV61" s="11"/>
      <c r="AW61" s="11"/>
      <c r="AX61" s="11"/>
      <c r="AY61" s="11"/>
      <c r="BE61" s="137"/>
      <c r="BF61" s="137"/>
      <c r="BG61" s="137"/>
      <c r="BH61" s="137"/>
      <c r="BI61" s="137"/>
      <c r="BJ61" s="137"/>
      <c r="BK61" s="137"/>
      <c r="BL61" s="137"/>
      <c r="BM61" s="137"/>
      <c r="BN61" s="137"/>
    </row>
    <row r="62" spans="4:66" ht="14.45" customHeight="1" x14ac:dyDescent="0.25">
      <c r="D62" s="971" t="s">
        <v>620</v>
      </c>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5"/>
      <c r="AE62" s="1395"/>
      <c r="AF62" s="1395"/>
      <c r="AG62" s="1395"/>
      <c r="AH62" s="1395"/>
      <c r="AI62" s="1395"/>
      <c r="AJ62" s="1395"/>
      <c r="AK62" s="1395"/>
      <c r="AL62" s="1395"/>
      <c r="AM62" s="1395"/>
      <c r="AN62" s="1395"/>
      <c r="AO62" s="1395"/>
      <c r="AP62" s="1395"/>
      <c r="AQ62" s="1395"/>
      <c r="AR62" s="1395"/>
      <c r="AS62" s="1395"/>
      <c r="AT62" s="1395"/>
      <c r="AU62" s="1395"/>
      <c r="AV62" s="1395"/>
      <c r="AW62" s="1395"/>
      <c r="AX62" s="1395"/>
      <c r="AY62" s="1395"/>
      <c r="AZ62" s="1395"/>
      <c r="BA62" s="1396"/>
      <c r="BE62" s="137"/>
      <c r="BF62" s="137"/>
      <c r="BG62" s="137"/>
      <c r="BH62" s="137"/>
      <c r="BI62" s="137"/>
      <c r="BJ62" s="137"/>
      <c r="BK62" s="137"/>
      <c r="BL62" s="137"/>
      <c r="BM62" s="137"/>
      <c r="BN62" s="137"/>
    </row>
    <row r="63" spans="4:66" x14ac:dyDescent="0.25">
      <c r="D63" s="1390" t="s">
        <v>201</v>
      </c>
      <c r="E63" s="1391"/>
      <c r="F63" s="1391"/>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U63" s="1060"/>
      <c r="AV63" s="1061"/>
      <c r="AW63" s="1061"/>
      <c r="AX63" s="1188"/>
      <c r="BA63" s="27"/>
    </row>
    <row r="64" spans="4:66" x14ac:dyDescent="0.25">
      <c r="D64" s="103"/>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U64" s="53"/>
      <c r="AV64" s="53"/>
      <c r="AW64" s="53"/>
      <c r="AX64" s="53"/>
      <c r="BA64" s="27"/>
    </row>
    <row r="65" spans="4:53" x14ac:dyDescent="0.25">
      <c r="D65" s="103" t="s">
        <v>766</v>
      </c>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R65" s="1060"/>
      <c r="AS65" s="1061"/>
      <c r="AT65" s="1061"/>
      <c r="AU65" s="1061"/>
      <c r="AV65" s="1061"/>
      <c r="AW65" s="1061"/>
      <c r="AX65" s="1188"/>
      <c r="BA65" s="27"/>
    </row>
    <row r="66" spans="4:53" ht="16.5" thickBot="1" x14ac:dyDescent="0.3">
      <c r="D66" s="1392" t="str">
        <f>IF(AU63="Yes ","Certification documentation required for review for hydraulic modeled systems"," ")</f>
        <v xml:space="preserve"> </v>
      </c>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4"/>
    </row>
    <row r="67" spans="4:53" x14ac:dyDescent="0.25">
      <c r="D67" s="1414" t="s">
        <v>202</v>
      </c>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39"/>
      <c r="AX67" s="839"/>
      <c r="AY67" s="839"/>
      <c r="AZ67" s="839"/>
      <c r="BA67" s="1415"/>
    </row>
    <row r="68" spans="4:53" x14ac:dyDescent="0.25">
      <c r="D68" s="1390" t="s">
        <v>203</v>
      </c>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7"/>
      <c r="AB68" s="7"/>
      <c r="AC68" s="7"/>
      <c r="AD68" s="7"/>
      <c r="AE68" s="7"/>
      <c r="AF68" s="7"/>
      <c r="AG68" s="7"/>
      <c r="AH68" s="7"/>
      <c r="AI68" s="7"/>
      <c r="AJ68" s="7"/>
      <c r="AK68" s="7"/>
      <c r="AL68" s="1060"/>
      <c r="AM68" s="1061"/>
      <c r="AN68" s="1061"/>
      <c r="AO68" s="1188"/>
      <c r="AP68" s="7"/>
      <c r="AQ68" s="7"/>
      <c r="AR68" s="7"/>
      <c r="AS68" s="7"/>
      <c r="AT68" s="7"/>
      <c r="AU68" s="7"/>
      <c r="AV68" s="7"/>
      <c r="BA68" s="27"/>
    </row>
    <row r="69" spans="4:53" ht="8.1" customHeight="1" thickBot="1" x14ac:dyDescent="0.3">
      <c r="D69" s="2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30"/>
    </row>
  </sheetData>
  <sheetProtection algorithmName="SHA-512" hashValue="CBFNMUJEJeVttJy9crr7/Ov7zNDeCEmEVhp+dC2EpRiT84WsPQA0HbKSbO0s497Wj8+8P9h2ZFlu+Pdug2as4g==" saltValue="hj+8DLRYYFciyS7gcSStMA==" spinCount="100000" sheet="1" objects="1" scenarios="1"/>
  <mergeCells count="60">
    <mergeCell ref="D66:BA66"/>
    <mergeCell ref="D67:BA67"/>
    <mergeCell ref="D68:Z68"/>
    <mergeCell ref="AL68:AO68"/>
    <mergeCell ref="D59:AN59"/>
    <mergeCell ref="AT59:AY59"/>
    <mergeCell ref="D62:BA62"/>
    <mergeCell ref="D63:AO63"/>
    <mergeCell ref="AU63:AX63"/>
    <mergeCell ref="AR65:AX65"/>
    <mergeCell ref="D57:AL57"/>
    <mergeCell ref="AU57:AX57"/>
    <mergeCell ref="D42:AQ42"/>
    <mergeCell ref="AT42:AY42"/>
    <mergeCell ref="D45:BA45"/>
    <mergeCell ref="D46:AJ46"/>
    <mergeCell ref="AU46:AX46"/>
    <mergeCell ref="D48:AL48"/>
    <mergeCell ref="AU48:AX48"/>
    <mergeCell ref="D50:AN50"/>
    <mergeCell ref="AT50:AY50"/>
    <mergeCell ref="D54:BA54"/>
    <mergeCell ref="D55:AJ55"/>
    <mergeCell ref="AU55:AX55"/>
    <mergeCell ref="D35:BA35"/>
    <mergeCell ref="D36:AN36"/>
    <mergeCell ref="AU36:AX36"/>
    <mergeCell ref="AU38:AX38"/>
    <mergeCell ref="D40:AL40"/>
    <mergeCell ref="AU40:AX40"/>
    <mergeCell ref="BE26:BM26"/>
    <mergeCell ref="D28:AC28"/>
    <mergeCell ref="AU28:AX28"/>
    <mergeCell ref="D30:AE30"/>
    <mergeCell ref="AU30:AX30"/>
    <mergeCell ref="D32:AQ32"/>
    <mergeCell ref="AT32:AY32"/>
    <mergeCell ref="D20:AU20"/>
    <mergeCell ref="AW20:AZ20"/>
    <mergeCell ref="D23:BA23"/>
    <mergeCell ref="D24:AN24"/>
    <mergeCell ref="AU24:AX24"/>
    <mergeCell ref="D26:AP26"/>
    <mergeCell ref="AU26:AX26"/>
    <mergeCell ref="D12:AU12"/>
    <mergeCell ref="AW12:AZ12"/>
    <mergeCell ref="D14:AU14"/>
    <mergeCell ref="AW14:AZ14"/>
    <mergeCell ref="D16:AG16"/>
    <mergeCell ref="AH16:AV18"/>
    <mergeCell ref="AW16:AZ16"/>
    <mergeCell ref="D18:AG18"/>
    <mergeCell ref="AW18:AZ18"/>
    <mergeCell ref="D10:AU10"/>
    <mergeCell ref="AW10:AZ10"/>
    <mergeCell ref="C1:BB1"/>
    <mergeCell ref="D3:U3"/>
    <mergeCell ref="V3:AS3"/>
    <mergeCell ref="D4:BA6"/>
    <mergeCell ref="D8:BA8"/>
  </mergeCells>
  <dataValidations count="5">
    <dataValidation type="list" allowBlank="1" showInputMessage="1" showErrorMessage="1" sqref="AX58 AU49:AV49 AU47:AW47 AU56:AW56 AG29:AJ29 AG39:AJ39 AU25:AW25 AG53:AJ53 AU58:AV58 AX49" xr:uid="{9D1BA349-20C4-4526-A518-6A90C9606A28}">
      <formula1>$BP$7:$BP$8</formula1>
    </dataValidation>
    <dataValidation type="list" allowBlank="1" showInputMessage="1" showErrorMessage="1" sqref="AT50:AY50 AT59:AY59" xr:uid="{4ADD2032-83E3-4920-B119-8EFF18799120}">
      <formula1>$BQ$11:$BQ$17</formula1>
    </dataValidation>
    <dataValidation type="list" allowBlank="1" showInputMessage="1" showErrorMessage="1" sqref="AT32:AY32 AT42:AY44" xr:uid="{76F0208D-858B-419D-8AC3-778D21E5FE00}">
      <formula1>$BP$11:$BP$16</formula1>
    </dataValidation>
    <dataValidation type="list" allowBlank="1" showInputMessage="1" showErrorMessage="1" sqref="AU24:AX24 AU26:AX26 AU28:AX28 AU30:AX30 AU36:AX36 AU38:AX38 AU40:AX40 AU46:AX46 AU48:AX48 AU55:AX55 AU57:AX57 AU63:AX63 AL68:AO68" xr:uid="{E033B9BB-57D5-4623-B98D-C89DD714170D}">
      <formula1>$BP$7:$BP$9</formula1>
    </dataValidation>
    <dataValidation type="list" allowBlank="1" showInputMessage="1" showErrorMessage="1" sqref="AT60:AY60" xr:uid="{22108673-407F-42FE-9B10-1103536169B7}">
      <formula1>$BQ$12:$BQ$24</formula1>
    </dataValidation>
  </dataValidations>
  <printOptions horizontalCentered="1"/>
  <pageMargins left="0.7" right="0.7" top="0.75" bottom="0.75" header="0.3" footer="0.3"/>
  <pageSetup scale="98" fitToHeight="0" orientation="portrait" r:id="rId1"/>
  <headerFooter>
    <oddHeader>&amp;C&amp;G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0975-0B58-43A9-AFDE-5690241F9A6F}">
  <sheetPr codeName="Sheet30">
    <tabColor theme="1"/>
    <pageSetUpPr fitToPage="1"/>
  </sheetPr>
  <dimension ref="C1:BF45"/>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4" width="2.42578125" customWidth="1"/>
    <col min="5" max="20" width="2.7109375" customWidth="1"/>
    <col min="21" max="21" width="2.85546875" customWidth="1"/>
    <col min="22" max="43" width="2.7109375" customWidth="1"/>
    <col min="44" max="44" width="1.7109375" customWidth="1"/>
    <col min="45" max="45" width="8.7109375" style="55" customWidth="1"/>
    <col min="46" max="46" width="12.42578125" bestFit="1" customWidth="1"/>
    <col min="47" max="47" width="1.7109375" customWidth="1"/>
    <col min="48" max="48" width="8.7109375" style="11" customWidth="1"/>
    <col min="49" max="49" width="12.42578125" bestFit="1" customWidth="1"/>
    <col min="50" max="52" width="11.7109375" customWidth="1"/>
    <col min="53" max="53" width="14.7109375" hidden="1" customWidth="1"/>
    <col min="54" max="54" width="2.7109375" hidden="1" customWidth="1"/>
    <col min="55" max="55" width="5" hidden="1" customWidth="1"/>
    <col min="56" max="56" width="3.85546875" hidden="1" customWidth="1"/>
    <col min="57" max="57" width="12.140625" hidden="1" customWidth="1"/>
    <col min="58" max="58" width="6.28515625" hidden="1" customWidth="1"/>
    <col min="59" max="60" width="0" hidden="1" customWidth="1"/>
  </cols>
  <sheetData>
    <row r="1" spans="3:58" ht="27" customHeight="1" x14ac:dyDescent="0.25">
      <c r="C1" s="173" t="s">
        <v>254</v>
      </c>
      <c r="E1" s="944"/>
      <c r="F1" s="944"/>
      <c r="G1" s="944"/>
      <c r="H1" s="944"/>
      <c r="I1" s="944"/>
      <c r="J1" s="944"/>
      <c r="K1" s="944"/>
      <c r="L1" s="944"/>
      <c r="M1" s="944"/>
      <c r="N1" s="944"/>
      <c r="O1" s="944"/>
      <c r="P1" s="944"/>
      <c r="Q1" s="944"/>
      <c r="R1" s="944"/>
      <c r="S1" s="944"/>
      <c r="T1" s="944"/>
      <c r="U1" s="944"/>
      <c r="V1" s="944"/>
      <c r="W1" s="944"/>
      <c r="X1" s="944"/>
      <c r="Y1" s="944"/>
      <c r="Z1" s="944"/>
      <c r="AA1" s="944"/>
      <c r="AB1" s="944"/>
      <c r="AC1" s="944"/>
      <c r="AD1" s="944"/>
      <c r="AE1" s="944"/>
      <c r="AF1" s="944"/>
      <c r="AG1" s="944"/>
      <c r="AH1" s="944"/>
      <c r="AI1" s="944"/>
      <c r="AJ1" s="944"/>
      <c r="AK1" s="944"/>
      <c r="AL1" s="944"/>
      <c r="AM1" s="944"/>
      <c r="AN1" s="944"/>
      <c r="AO1" s="944"/>
      <c r="AP1" s="944"/>
      <c r="AQ1" s="944"/>
    </row>
    <row r="2" spans="3:58" ht="27.6" customHeight="1" thickBot="1" x14ac:dyDescent="0.3">
      <c r="E2" s="104"/>
      <c r="F2" s="104"/>
      <c r="G2" s="104"/>
      <c r="H2" s="104"/>
      <c r="I2" s="104"/>
      <c r="J2" s="104"/>
      <c r="K2" s="104"/>
      <c r="L2" s="104"/>
      <c r="M2" s="104"/>
      <c r="N2" s="104"/>
      <c r="O2" s="104"/>
      <c r="P2" s="104"/>
      <c r="Q2" s="104"/>
      <c r="R2" s="53"/>
      <c r="S2" s="53"/>
      <c r="T2" s="53"/>
      <c r="U2" s="53"/>
      <c r="V2" s="53"/>
      <c r="W2" s="53"/>
      <c r="X2" s="104"/>
      <c r="Y2" s="104"/>
      <c r="Z2" s="104"/>
      <c r="AA2" s="104"/>
      <c r="AB2" s="104"/>
      <c r="AC2" s="53"/>
      <c r="AD2" s="53"/>
      <c r="AE2" s="53"/>
      <c r="AF2" s="53"/>
      <c r="AG2" s="53"/>
      <c r="AH2" s="53"/>
      <c r="AI2" s="53"/>
      <c r="AJ2" s="104"/>
      <c r="AK2" s="104"/>
      <c r="AL2" s="1432" t="s">
        <v>255</v>
      </c>
      <c r="AM2" s="1432"/>
      <c r="AN2" s="1432"/>
      <c r="AO2" s="1432"/>
      <c r="AP2" s="1432"/>
      <c r="AQ2" s="1432"/>
      <c r="AS2" s="145"/>
      <c r="AT2" s="145"/>
      <c r="AU2" s="145"/>
    </row>
    <row r="3" spans="3:58" ht="19.5" customHeight="1" thickBot="1" x14ac:dyDescent="0.3">
      <c r="D3" s="98"/>
      <c r="E3" s="1433" t="s">
        <v>256</v>
      </c>
      <c r="F3" s="1434"/>
      <c r="G3" s="1434"/>
      <c r="H3" s="1434"/>
      <c r="I3" s="1434"/>
      <c r="J3" s="1434"/>
      <c r="K3" s="1434"/>
      <c r="L3" s="1434"/>
      <c r="M3" s="1434"/>
      <c r="N3" s="1434"/>
      <c r="O3" s="1434"/>
      <c r="P3" s="1434"/>
      <c r="Q3" s="1435"/>
      <c r="R3" s="779" t="s">
        <v>257</v>
      </c>
      <c r="S3" s="780"/>
      <c r="T3" s="780"/>
      <c r="U3" s="780"/>
      <c r="V3" s="780"/>
      <c r="W3" s="800"/>
      <c r="X3" s="1423"/>
      <c r="Y3" s="1424"/>
      <c r="Z3" s="1425"/>
      <c r="AA3" s="779" t="s">
        <v>258</v>
      </c>
      <c r="AB3" s="780"/>
      <c r="AC3" s="972"/>
      <c r="AD3" s="973"/>
      <c r="AE3" s="1429"/>
      <c r="AF3" s="1430"/>
      <c r="AG3" s="1430"/>
      <c r="AH3" s="1430"/>
      <c r="AI3" s="1431"/>
      <c r="AJ3" s="779" t="s">
        <v>259</v>
      </c>
      <c r="AK3" s="780"/>
      <c r="AL3" s="780"/>
      <c r="AM3" s="800"/>
      <c r="AN3" s="1436"/>
      <c r="AO3" s="1437"/>
      <c r="AP3" s="1437"/>
      <c r="AQ3" s="1438"/>
      <c r="AS3" s="146">
        <f>X3</f>
        <v>0</v>
      </c>
      <c r="AT3" s="170" t="s">
        <v>255</v>
      </c>
      <c r="AU3" s="147"/>
      <c r="AV3" s="148">
        <f>'Apparatus Sheet  (11)'!W3</f>
        <v>0</v>
      </c>
      <c r="AW3" s="171" t="s">
        <v>260</v>
      </c>
      <c r="AY3" s="55"/>
      <c r="AZ3" s="55"/>
    </row>
    <row r="4" spans="3:58" s="7" customFormat="1" ht="19.5" customHeight="1" thickBot="1" x14ac:dyDescent="0.3">
      <c r="D4" s="117"/>
      <c r="E4" s="779" t="s">
        <v>261</v>
      </c>
      <c r="F4" s="780"/>
      <c r="G4" s="780"/>
      <c r="H4" s="780"/>
      <c r="I4" s="780"/>
      <c r="J4" s="800"/>
      <c r="K4" s="1423">
        <f>'Department Information'!E3</f>
        <v>0</v>
      </c>
      <c r="L4" s="1424"/>
      <c r="M4" s="1424"/>
      <c r="N4" s="1424"/>
      <c r="O4" s="1424"/>
      <c r="P4" s="1424"/>
      <c r="Q4" s="1424"/>
      <c r="R4" s="1424"/>
      <c r="S4" s="1424"/>
      <c r="T4" s="1424"/>
      <c r="U4" s="1424"/>
      <c r="V4" s="1425"/>
      <c r="W4" s="779" t="s">
        <v>262</v>
      </c>
      <c r="X4" s="780"/>
      <c r="Y4" s="780"/>
      <c r="Z4" s="780"/>
      <c r="AA4" s="780"/>
      <c r="AB4" s="800"/>
      <c r="AC4" s="1426"/>
      <c r="AD4" s="1427"/>
      <c r="AE4" s="1427"/>
      <c r="AF4" s="1427"/>
      <c r="AG4" s="1427"/>
      <c r="AH4" s="1427"/>
      <c r="AI4" s="1427"/>
      <c r="AJ4" s="1427"/>
      <c r="AK4" s="1427"/>
      <c r="AL4" s="1427"/>
      <c r="AM4" s="1427"/>
      <c r="AN4" s="1427"/>
      <c r="AO4" s="1427"/>
      <c r="AP4" s="1427"/>
      <c r="AQ4" s="1428"/>
      <c r="AS4" s="146">
        <f>'Apparatus Sheet  (2)'!W3</f>
        <v>0</v>
      </c>
      <c r="AT4" s="170" t="s">
        <v>263</v>
      </c>
      <c r="AU4" s="147"/>
      <c r="AV4" s="148">
        <f>'Apparatus Sheet  (12)'!W3</f>
        <v>0</v>
      </c>
      <c r="AW4" s="170" t="s">
        <v>264</v>
      </c>
      <c r="AY4" s="55"/>
      <c r="AZ4" s="55"/>
    </row>
    <row r="5" spans="3:58" s="7" customFormat="1" ht="19.5" customHeight="1" thickBot="1" x14ac:dyDescent="0.3">
      <c r="D5" s="117"/>
      <c r="E5" s="971" t="s">
        <v>265</v>
      </c>
      <c r="F5" s="972"/>
      <c r="G5" s="972"/>
      <c r="H5" s="972"/>
      <c r="I5" s="972"/>
      <c r="J5" s="972"/>
      <c r="K5" s="972"/>
      <c r="L5" s="973"/>
      <c r="M5" s="1429"/>
      <c r="N5" s="1430"/>
      <c r="O5" s="1430"/>
      <c r="P5" s="1430"/>
      <c r="Q5" s="1430"/>
      <c r="R5" s="1430"/>
      <c r="S5" s="1430"/>
      <c r="T5" s="1430"/>
      <c r="U5" s="1430"/>
      <c r="V5" s="1431"/>
      <c r="W5" s="971" t="s">
        <v>266</v>
      </c>
      <c r="X5" s="972"/>
      <c r="Y5" s="972"/>
      <c r="Z5" s="972"/>
      <c r="AA5" s="972"/>
      <c r="AB5" s="972"/>
      <c r="AC5" s="972"/>
      <c r="AD5" s="972"/>
      <c r="AE5" s="972"/>
      <c r="AF5" s="972"/>
      <c r="AG5" s="973"/>
      <c r="AH5" s="1429"/>
      <c r="AI5" s="1430"/>
      <c r="AJ5" s="1430"/>
      <c r="AK5" s="1430"/>
      <c r="AL5" s="1430"/>
      <c r="AM5" s="1430"/>
      <c r="AN5" s="1430"/>
      <c r="AO5" s="1430"/>
      <c r="AP5" s="1430"/>
      <c r="AQ5" s="1431"/>
      <c r="AS5" s="146">
        <f>'Apparatus Sheet  (3)'!W3</f>
        <v>0</v>
      </c>
      <c r="AT5" s="170" t="s">
        <v>267</v>
      </c>
      <c r="AU5" s="147"/>
      <c r="AV5" s="148">
        <f>'Apparatus Sheet  (13)'!W3</f>
        <v>0</v>
      </c>
      <c r="AW5" s="172" t="s">
        <v>268</v>
      </c>
      <c r="AY5" s="55"/>
      <c r="AZ5" s="55"/>
      <c r="BA5" s="7" t="s">
        <v>269</v>
      </c>
      <c r="BC5" s="7">
        <v>1000</v>
      </c>
      <c r="BD5" s="7" t="s">
        <v>40</v>
      </c>
      <c r="BE5" s="7" t="s">
        <v>270</v>
      </c>
      <c r="BF5" s="149" t="s">
        <v>271</v>
      </c>
    </row>
    <row r="6" spans="3:58" s="7" customFormat="1" ht="19.5" customHeight="1" thickBot="1" x14ac:dyDescent="0.3">
      <c r="D6" s="117"/>
      <c r="E6" s="971" t="s">
        <v>272</v>
      </c>
      <c r="F6" s="972"/>
      <c r="G6" s="972"/>
      <c r="H6" s="972"/>
      <c r="I6" s="973"/>
      <c r="J6" s="1442"/>
      <c r="K6" s="1443"/>
      <c r="L6" s="971" t="s">
        <v>273</v>
      </c>
      <c r="M6" s="972"/>
      <c r="N6" s="972"/>
      <c r="O6" s="973"/>
      <c r="P6" s="1442"/>
      <c r="Q6" s="1443"/>
      <c r="R6" s="971" t="s">
        <v>274</v>
      </c>
      <c r="S6" s="972"/>
      <c r="T6" s="972"/>
      <c r="U6" s="972"/>
      <c r="V6" s="972"/>
      <c r="W6" s="972"/>
      <c r="X6" s="972"/>
      <c r="Y6" s="972"/>
      <c r="Z6" s="973"/>
      <c r="AA6" s="1439"/>
      <c r="AB6" s="1440"/>
      <c r="AC6" s="1441"/>
      <c r="AD6" s="1439"/>
      <c r="AE6" s="1440"/>
      <c r="AF6" s="1441"/>
      <c r="AG6" s="1439"/>
      <c r="AH6" s="1440"/>
      <c r="AI6" s="1441"/>
      <c r="AJ6" s="971" t="s">
        <v>275</v>
      </c>
      <c r="AK6" s="972"/>
      <c r="AL6" s="972"/>
      <c r="AM6" s="972"/>
      <c r="AN6" s="972"/>
      <c r="AO6" s="973"/>
      <c r="AP6" s="1442" t="s">
        <v>41</v>
      </c>
      <c r="AQ6" s="1443"/>
      <c r="AS6" s="146">
        <f>'Apparatus Sheet  (4)'!W3</f>
        <v>0</v>
      </c>
      <c r="AT6" s="170" t="s">
        <v>276</v>
      </c>
      <c r="AU6" s="147"/>
      <c r="AV6" s="148">
        <f>'Apparatus Sheet  (14)'!W3</f>
        <v>0</v>
      </c>
      <c r="AW6" s="170" t="s">
        <v>277</v>
      </c>
      <c r="AY6" s="55"/>
      <c r="AZ6" s="55"/>
      <c r="BA6" s="7" t="s">
        <v>278</v>
      </c>
      <c r="BC6" s="7">
        <v>1250</v>
      </c>
      <c r="BD6" s="7" t="s">
        <v>41</v>
      </c>
      <c r="BE6" s="7" t="s">
        <v>279</v>
      </c>
      <c r="BF6" s="7" t="s">
        <v>280</v>
      </c>
    </row>
    <row r="7" spans="3:58" s="7" customFormat="1" ht="19.5" customHeight="1" thickBot="1" x14ac:dyDescent="0.3">
      <c r="D7" s="117"/>
      <c r="E7" s="779" t="s">
        <v>281</v>
      </c>
      <c r="F7" s="780"/>
      <c r="G7" s="780"/>
      <c r="H7" s="780"/>
      <c r="I7" s="780"/>
      <c r="J7" s="780"/>
      <c r="K7" s="780"/>
      <c r="L7" s="1444"/>
      <c r="M7" s="1445"/>
      <c r="N7" s="1015" t="s">
        <v>282</v>
      </c>
      <c r="O7" s="1112"/>
      <c r="P7" s="1444"/>
      <c r="Q7" s="1445"/>
      <c r="R7" s="1015" t="s">
        <v>283</v>
      </c>
      <c r="S7" s="1112"/>
      <c r="T7" s="1444"/>
      <c r="U7" s="1445"/>
      <c r="V7" s="1015" t="s">
        <v>280</v>
      </c>
      <c r="W7" s="1455"/>
      <c r="X7" s="1426"/>
      <c r="Y7" s="1428"/>
      <c r="Z7" s="780" t="s">
        <v>284</v>
      </c>
      <c r="AA7" s="800"/>
      <c r="AB7" s="779" t="s">
        <v>285</v>
      </c>
      <c r="AC7" s="780"/>
      <c r="AD7" s="780"/>
      <c r="AE7" s="780"/>
      <c r="AF7" s="780"/>
      <c r="AG7" s="780"/>
      <c r="AH7" s="780"/>
      <c r="AI7" s="780"/>
      <c r="AJ7" s="780"/>
      <c r="AK7" s="780"/>
      <c r="AL7" s="780"/>
      <c r="AM7" s="800"/>
      <c r="AN7" s="1426"/>
      <c r="AO7" s="1427"/>
      <c r="AP7" s="1427"/>
      <c r="AQ7" s="1428"/>
      <c r="AS7" s="146">
        <f>'Apparatus Sheet  (5)'!W3</f>
        <v>0</v>
      </c>
      <c r="AT7" s="170" t="s">
        <v>286</v>
      </c>
      <c r="AU7" s="147"/>
      <c r="AV7" s="148">
        <f>'Apparatus Sheet  (15)'!W3</f>
        <v>0</v>
      </c>
      <c r="AW7" s="172" t="s">
        <v>287</v>
      </c>
      <c r="AX7" s="11"/>
      <c r="AY7" s="55"/>
      <c r="AZ7" s="55"/>
      <c r="BA7" s="7" t="s">
        <v>288</v>
      </c>
      <c r="BC7" s="7">
        <v>1500</v>
      </c>
      <c r="BE7" s="7" t="s">
        <v>289</v>
      </c>
      <c r="BF7" s="7" t="s">
        <v>283</v>
      </c>
    </row>
    <row r="8" spans="3:58" s="7" customFormat="1" ht="19.5" customHeight="1" thickBot="1" x14ac:dyDescent="0.3">
      <c r="D8" s="117"/>
      <c r="E8" s="779" t="s">
        <v>290</v>
      </c>
      <c r="F8" s="780"/>
      <c r="G8" s="780"/>
      <c r="H8" s="780"/>
      <c r="I8" s="780"/>
      <c r="J8" s="780"/>
      <c r="K8" s="780"/>
      <c r="L8" s="780"/>
      <c r="M8" s="780"/>
      <c r="N8" s="780"/>
      <c r="O8" s="780"/>
      <c r="P8" s="780"/>
      <c r="Q8" s="780"/>
      <c r="R8" s="780"/>
      <c r="S8" s="780"/>
      <c r="T8" s="780"/>
      <c r="U8" s="780"/>
      <c r="V8" s="780"/>
      <c r="W8" s="800"/>
      <c r="X8" s="1426"/>
      <c r="Y8" s="1428"/>
      <c r="Z8" s="779" t="s">
        <v>291</v>
      </c>
      <c r="AA8" s="780"/>
      <c r="AB8" s="780"/>
      <c r="AC8" s="780"/>
      <c r="AD8" s="780"/>
      <c r="AE8" s="780"/>
      <c r="AF8" s="780"/>
      <c r="AG8" s="780"/>
      <c r="AH8" s="780"/>
      <c r="AI8" s="780"/>
      <c r="AJ8" s="780"/>
      <c r="AK8" s="780"/>
      <c r="AL8" s="780"/>
      <c r="AM8" s="780"/>
      <c r="AN8" s="800"/>
      <c r="AO8" s="1426"/>
      <c r="AP8" s="1427"/>
      <c r="AQ8" s="1428"/>
      <c r="AS8" s="146">
        <f>'Apparatus Sheet  (6)'!W3</f>
        <v>0</v>
      </c>
      <c r="AT8" s="170" t="s">
        <v>292</v>
      </c>
      <c r="AU8" s="147"/>
      <c r="AV8" s="148">
        <f>'Apparatus Sheet  (16)'!W3</f>
        <v>0</v>
      </c>
      <c r="AW8" s="170" t="s">
        <v>293</v>
      </c>
      <c r="AY8" s="55"/>
      <c r="AZ8" s="55"/>
      <c r="BA8" s="7" t="s">
        <v>294</v>
      </c>
      <c r="BC8" s="7">
        <v>1750</v>
      </c>
      <c r="BE8" s="7" t="s">
        <v>295</v>
      </c>
      <c r="BF8" s="7" t="s">
        <v>282</v>
      </c>
    </row>
    <row r="9" spans="3:58" s="7" customFormat="1" ht="19.5" customHeight="1" thickBot="1" x14ac:dyDescent="0.3">
      <c r="D9" s="117"/>
      <c r="E9" s="1446" t="s">
        <v>296</v>
      </c>
      <c r="F9" s="1447"/>
      <c r="G9" s="1447"/>
      <c r="H9" s="1447"/>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8"/>
      <c r="AH9" s="1448"/>
      <c r="AI9" s="1448"/>
      <c r="AJ9" s="1448"/>
      <c r="AK9" s="1448"/>
      <c r="AL9" s="1448"/>
      <c r="AM9" s="1448"/>
      <c r="AN9" s="1448"/>
      <c r="AO9" s="1448"/>
      <c r="AP9" s="1448"/>
      <c r="AQ9" s="1449"/>
      <c r="AS9" s="146">
        <f>'Apparatus Sheet  (7)'!W3</f>
        <v>0</v>
      </c>
      <c r="AT9" s="170" t="s">
        <v>297</v>
      </c>
      <c r="AU9" s="147"/>
      <c r="AV9" s="148">
        <f>'Apparatus Sheet  (17)'!W3</f>
        <v>0</v>
      </c>
      <c r="AW9" s="172" t="s">
        <v>298</v>
      </c>
      <c r="AY9" s="55"/>
      <c r="AZ9" s="55"/>
      <c r="BA9" s="7" t="s">
        <v>299</v>
      </c>
      <c r="BC9" s="7">
        <v>2000</v>
      </c>
      <c r="BE9" s="7" t="s">
        <v>300</v>
      </c>
    </row>
    <row r="10" spans="3:58" s="7" customFormat="1" ht="19.5" customHeight="1" thickBot="1" x14ac:dyDescent="0.3">
      <c r="D10" s="117"/>
      <c r="E10" s="1450" t="s">
        <v>301</v>
      </c>
      <c r="F10" s="1203"/>
      <c r="G10" s="1203"/>
      <c r="H10" s="1203"/>
      <c r="I10" s="1203"/>
      <c r="J10" s="1203"/>
      <c r="K10" s="1203"/>
      <c r="L10" s="1203"/>
      <c r="M10" s="1203"/>
      <c r="N10" s="1203"/>
      <c r="O10" s="1204"/>
      <c r="P10" s="1451"/>
      <c r="Q10" s="1452"/>
      <c r="R10" s="1450" t="s">
        <v>302</v>
      </c>
      <c r="S10" s="1203"/>
      <c r="T10" s="1203"/>
      <c r="U10" s="1203"/>
      <c r="V10" s="1203"/>
      <c r="W10" s="1203"/>
      <c r="X10" s="1203"/>
      <c r="Y10" s="1203"/>
      <c r="Z10" s="1203"/>
      <c r="AA10" s="1203"/>
      <c r="AB10" s="1203"/>
      <c r="AC10" s="1203"/>
      <c r="AD10" s="1204"/>
      <c r="AE10" s="1451"/>
      <c r="AF10" s="1453"/>
      <c r="AG10" s="150"/>
      <c r="AH10" s="151"/>
      <c r="AI10" s="151"/>
      <c r="AJ10" s="151"/>
      <c r="AK10" s="151"/>
      <c r="AL10" s="151"/>
      <c r="AM10" s="151"/>
      <c r="AN10" s="151"/>
      <c r="AO10" s="151"/>
      <c r="AP10" s="151"/>
      <c r="AQ10" s="152"/>
      <c r="AS10" s="146">
        <f>'Apparatus Sheet  (8)'!W3</f>
        <v>0</v>
      </c>
      <c r="AT10" s="170" t="s">
        <v>303</v>
      </c>
      <c r="AU10" s="147"/>
      <c r="AV10" s="148">
        <f>'Apparatus Sheet  (18)'!W3</f>
        <v>0</v>
      </c>
      <c r="AW10" s="170" t="s">
        <v>304</v>
      </c>
      <c r="AY10" s="55"/>
      <c r="AZ10" s="55"/>
      <c r="BA10" s="7" t="s">
        <v>305</v>
      </c>
      <c r="BC10" s="7">
        <v>750</v>
      </c>
    </row>
    <row r="11" spans="3:58" s="7" customFormat="1" ht="19.5" customHeight="1" thickBot="1" x14ac:dyDescent="0.3">
      <c r="D11" s="117"/>
      <c r="E11" s="1446" t="s">
        <v>306</v>
      </c>
      <c r="F11" s="1447"/>
      <c r="G11" s="1447"/>
      <c r="H11" s="1447"/>
      <c r="I11" s="1447"/>
      <c r="J11" s="1447"/>
      <c r="K11" s="1447"/>
      <c r="L11" s="1447"/>
      <c r="M11" s="1447"/>
      <c r="N11" s="1447"/>
      <c r="O11" s="1447"/>
      <c r="P11" s="1447"/>
      <c r="Q11" s="1447"/>
      <c r="R11" s="1447"/>
      <c r="S11" s="1447"/>
      <c r="T11" s="1447"/>
      <c r="U11" s="1447"/>
      <c r="V11" s="1448"/>
      <c r="W11" s="1448"/>
      <c r="X11" s="1448"/>
      <c r="Y11" s="1447"/>
      <c r="Z11" s="1447"/>
      <c r="AA11" s="1447"/>
      <c r="AB11" s="1447"/>
      <c r="AC11" s="1447"/>
      <c r="AD11" s="1447"/>
      <c r="AE11" s="1447"/>
      <c r="AF11" s="1447"/>
      <c r="AG11" s="1447"/>
      <c r="AH11" s="1447"/>
      <c r="AI11" s="1447"/>
      <c r="AJ11" s="1447"/>
      <c r="AK11" s="1447"/>
      <c r="AL11" s="1447"/>
      <c r="AM11" s="1447"/>
      <c r="AN11" s="1447"/>
      <c r="AO11" s="1447"/>
      <c r="AP11" s="1447"/>
      <c r="AQ11" s="1454"/>
      <c r="AS11" s="146">
        <f>'Apparatus Sheet  (9)'!W3</f>
        <v>0</v>
      </c>
      <c r="AT11" s="170" t="s">
        <v>307</v>
      </c>
      <c r="AU11" s="147"/>
      <c r="AV11" s="148">
        <f>'Apparatus Sheet  (19)'!W3</f>
        <v>0</v>
      </c>
      <c r="AW11" s="172" t="s">
        <v>308</v>
      </c>
      <c r="AY11" s="55"/>
      <c r="AZ11" s="55"/>
      <c r="BA11" s="7" t="s">
        <v>309</v>
      </c>
      <c r="BC11" s="7">
        <v>500</v>
      </c>
      <c r="BE11" s="7" t="s">
        <v>278</v>
      </c>
    </row>
    <row r="12" spans="3:58" s="7" customFormat="1" ht="19.5" customHeight="1" thickBot="1" x14ac:dyDescent="0.3">
      <c r="D12" s="117"/>
      <c r="E12" s="971" t="s">
        <v>310</v>
      </c>
      <c r="F12" s="972"/>
      <c r="G12" s="972"/>
      <c r="H12" s="972"/>
      <c r="I12" s="972"/>
      <c r="J12" s="972"/>
      <c r="K12" s="973"/>
      <c r="L12" s="1462"/>
      <c r="M12" s="1463"/>
      <c r="N12" s="1463"/>
      <c r="O12" s="1464"/>
      <c r="P12" s="971" t="s">
        <v>311</v>
      </c>
      <c r="Q12" s="972"/>
      <c r="R12" s="972"/>
      <c r="S12" s="972"/>
      <c r="T12" s="972"/>
      <c r="U12" s="972"/>
      <c r="V12" s="1442"/>
      <c r="W12" s="1465"/>
      <c r="X12" s="153" t="s">
        <v>312</v>
      </c>
      <c r="Y12" s="971" t="s">
        <v>313</v>
      </c>
      <c r="Z12" s="972"/>
      <c r="AA12" s="972"/>
      <c r="AB12" s="972"/>
      <c r="AC12" s="972"/>
      <c r="AD12" s="972"/>
      <c r="AE12" s="972"/>
      <c r="AF12" s="972"/>
      <c r="AG12" s="972"/>
      <c r="AH12" s="972"/>
      <c r="AI12" s="973"/>
      <c r="AJ12" s="1442"/>
      <c r="AK12" s="1465"/>
      <c r="AL12" s="1465"/>
      <c r="AM12" s="1465"/>
      <c r="AN12" s="1465"/>
      <c r="AO12" s="1465"/>
      <c r="AP12" s="1465"/>
      <c r="AQ12" s="1443"/>
      <c r="AS12" s="146">
        <f>'Apparatus Sheet  (10)'!W3</f>
        <v>0</v>
      </c>
      <c r="AT12" s="170" t="s">
        <v>314</v>
      </c>
      <c r="AU12" s="147"/>
      <c r="AV12" s="148">
        <f>'Apparatus Sheet  (20)'!W3</f>
        <v>0</v>
      </c>
      <c r="AW12" s="170" t="s">
        <v>315</v>
      </c>
      <c r="AY12" s="55"/>
      <c r="AZ12" s="55"/>
      <c r="BA12" s="7" t="s">
        <v>316</v>
      </c>
      <c r="BC12" s="7">
        <v>250</v>
      </c>
      <c r="BE12" s="7" t="s">
        <v>317</v>
      </c>
    </row>
    <row r="13" spans="3:58" s="7" customFormat="1" ht="19.5" customHeight="1" thickBot="1" x14ac:dyDescent="0.3">
      <c r="D13" s="117"/>
      <c r="E13" s="1446" t="s">
        <v>318</v>
      </c>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47"/>
      <c r="AQ13" s="1454"/>
      <c r="AS13" s="154"/>
      <c r="AT13" s="55"/>
      <c r="AU13" s="55"/>
      <c r="AV13" s="11"/>
      <c r="BA13" s="7" t="s">
        <v>62</v>
      </c>
    </row>
    <row r="14" spans="3:58" s="7" customFormat="1" ht="15.95" customHeight="1" thickBot="1" x14ac:dyDescent="0.3">
      <c r="D14" s="117"/>
      <c r="E14" s="901" t="s">
        <v>319</v>
      </c>
      <c r="F14" s="902"/>
      <c r="G14" s="902"/>
      <c r="H14" s="902"/>
      <c r="I14" s="902"/>
      <c r="J14" s="902"/>
      <c r="K14" s="902"/>
      <c r="L14" s="902"/>
      <c r="M14" s="902"/>
      <c r="N14" s="902"/>
      <c r="O14" s="902"/>
      <c r="P14" s="902"/>
      <c r="Q14" s="902"/>
      <c r="R14" s="902"/>
      <c r="S14" s="902"/>
      <c r="T14" s="903"/>
      <c r="U14" s="1450" t="s">
        <v>320</v>
      </c>
      <c r="V14" s="780"/>
      <c r="W14" s="800"/>
      <c r="Y14" s="1450" t="s">
        <v>319</v>
      </c>
      <c r="Z14" s="1203"/>
      <c r="AA14" s="1203"/>
      <c r="AB14" s="1203"/>
      <c r="AC14" s="1203"/>
      <c r="AD14" s="1203"/>
      <c r="AE14" s="1203"/>
      <c r="AF14" s="1203"/>
      <c r="AG14" s="1203"/>
      <c r="AH14" s="1203"/>
      <c r="AI14" s="1203"/>
      <c r="AJ14" s="1203"/>
      <c r="AK14" s="1203"/>
      <c r="AL14" s="1203"/>
      <c r="AM14" s="1203"/>
      <c r="AN14" s="1204"/>
      <c r="AO14" s="947" t="s">
        <v>320</v>
      </c>
      <c r="AP14" s="942"/>
      <c r="AQ14" s="943"/>
      <c r="AS14" s="154"/>
      <c r="AT14" s="55"/>
      <c r="AU14" s="55"/>
      <c r="AV14" s="11"/>
    </row>
    <row r="15" spans="3:58" s="7" customFormat="1" ht="15.95" customHeight="1" thickBot="1" x14ac:dyDescent="0.3">
      <c r="D15" s="117"/>
      <c r="E15" s="1456" t="s">
        <v>321</v>
      </c>
      <c r="F15" s="1457"/>
      <c r="G15" s="1457"/>
      <c r="H15" s="1457"/>
      <c r="I15" s="1457"/>
      <c r="J15" s="1457"/>
      <c r="K15" s="1457"/>
      <c r="L15" s="1457"/>
      <c r="M15" s="1457"/>
      <c r="N15" s="1457"/>
      <c r="O15" s="1457"/>
      <c r="P15" s="1457"/>
      <c r="Q15" s="1457"/>
      <c r="R15" s="1457"/>
      <c r="S15" s="1457"/>
      <c r="T15" s="1458"/>
      <c r="U15" s="1459">
        <f>J6</f>
        <v>0</v>
      </c>
      <c r="V15" s="1460"/>
      <c r="W15" s="1461"/>
      <c r="Y15" s="155" t="s">
        <v>322</v>
      </c>
      <c r="Z15" s="156"/>
      <c r="AA15" s="156"/>
      <c r="AB15" s="156"/>
      <c r="AC15" s="156"/>
      <c r="AD15" s="156"/>
      <c r="AE15" s="156"/>
      <c r="AF15" s="156"/>
      <c r="AG15" s="156"/>
      <c r="AH15" s="156"/>
      <c r="AI15" s="156"/>
      <c r="AJ15" s="156"/>
      <c r="AK15" s="156"/>
      <c r="AL15" s="156"/>
      <c r="AM15" s="156"/>
      <c r="AN15" s="157"/>
      <c r="AO15" s="1459"/>
      <c r="AP15" s="1460"/>
      <c r="AQ15" s="1461"/>
      <c r="AS15" s="154"/>
      <c r="AT15" s="55"/>
      <c r="AU15" s="55"/>
      <c r="AV15" s="11"/>
    </row>
    <row r="16" spans="3:58" s="7" customFormat="1" ht="15.95" customHeight="1" thickBot="1" x14ac:dyDescent="0.3">
      <c r="D16" s="55"/>
      <c r="E16" s="1466" t="s">
        <v>323</v>
      </c>
      <c r="F16" s="1467"/>
      <c r="G16" s="1467"/>
      <c r="H16" s="1467"/>
      <c r="I16" s="1467"/>
      <c r="J16" s="1467"/>
      <c r="K16" s="1467"/>
      <c r="L16" s="1467"/>
      <c r="M16" s="1467"/>
      <c r="N16" s="1467"/>
      <c r="O16" s="1467"/>
      <c r="P16" s="1467"/>
      <c r="Q16" s="1467"/>
      <c r="R16" s="1467"/>
      <c r="S16" s="1467"/>
      <c r="T16" s="1468"/>
      <c r="U16" s="1469"/>
      <c r="V16" s="1470"/>
      <c r="W16" s="1471"/>
      <c r="X16" s="119"/>
      <c r="Y16" s="1456" t="s">
        <v>324</v>
      </c>
      <c r="Z16" s="1457"/>
      <c r="AA16" s="1457"/>
      <c r="AB16" s="1457"/>
      <c r="AC16" s="1457"/>
      <c r="AD16" s="1457"/>
      <c r="AE16" s="1457"/>
      <c r="AF16" s="1457"/>
      <c r="AG16" s="1457"/>
      <c r="AH16" s="1457"/>
      <c r="AI16" s="1457"/>
      <c r="AJ16" s="1457"/>
      <c r="AK16" s="1457"/>
      <c r="AL16" s="1457"/>
      <c r="AM16" s="1457"/>
      <c r="AN16" s="1478"/>
      <c r="AO16" s="1459"/>
      <c r="AP16" s="1460"/>
      <c r="AQ16" s="1461"/>
      <c r="AS16" s="154"/>
      <c r="AT16" s="55"/>
      <c r="AU16" s="55"/>
      <c r="AV16" s="11"/>
    </row>
    <row r="17" spans="4:48" s="7" customFormat="1" ht="15.95" customHeight="1" thickBot="1" x14ac:dyDescent="0.3">
      <c r="D17" s="55"/>
      <c r="E17" s="1466" t="s">
        <v>325</v>
      </c>
      <c r="F17" s="1467"/>
      <c r="G17" s="1467"/>
      <c r="H17" s="1467"/>
      <c r="I17" s="1467"/>
      <c r="J17" s="1467"/>
      <c r="K17" s="1467"/>
      <c r="L17" s="1467"/>
      <c r="M17" s="1467"/>
      <c r="N17" s="1467"/>
      <c r="O17" s="1467"/>
      <c r="P17" s="1467"/>
      <c r="Q17" s="1467"/>
      <c r="R17" s="1467"/>
      <c r="S17" s="1467"/>
      <c r="T17" s="1468"/>
      <c r="U17" s="1469"/>
      <c r="V17" s="1470"/>
      <c r="W17" s="1471"/>
      <c r="X17" s="161"/>
      <c r="Y17" s="158" t="s">
        <v>326</v>
      </c>
      <c r="Z17" s="159"/>
      <c r="AA17" s="159"/>
      <c r="AB17" s="159"/>
      <c r="AC17" s="159"/>
      <c r="AD17" s="159"/>
      <c r="AE17" s="159"/>
      <c r="AF17" s="159"/>
      <c r="AG17" s="159"/>
      <c r="AH17" s="159"/>
      <c r="AI17" s="159"/>
      <c r="AJ17" s="159"/>
      <c r="AK17" s="159"/>
      <c r="AL17" s="159"/>
      <c r="AM17" s="159"/>
      <c r="AN17" s="160"/>
      <c r="AO17" s="1459"/>
      <c r="AP17" s="1460"/>
      <c r="AQ17" s="1461"/>
      <c r="AS17" s="154"/>
      <c r="AT17" s="55"/>
      <c r="AU17" s="55"/>
      <c r="AV17" s="11"/>
    </row>
    <row r="18" spans="4:48" s="7" customFormat="1" ht="15.95" customHeight="1" thickBot="1" x14ac:dyDescent="0.3">
      <c r="D18" s="55"/>
      <c r="E18" s="1466" t="s">
        <v>327</v>
      </c>
      <c r="F18" s="1467"/>
      <c r="G18" s="1467"/>
      <c r="H18" s="1467"/>
      <c r="I18" s="1467"/>
      <c r="J18" s="1467"/>
      <c r="K18" s="1467"/>
      <c r="L18" s="1467"/>
      <c r="M18" s="1467"/>
      <c r="N18" s="1467"/>
      <c r="O18" s="1467"/>
      <c r="P18" s="1467"/>
      <c r="Q18" s="1467"/>
      <c r="R18" s="1467"/>
      <c r="S18" s="1467"/>
      <c r="T18" s="1468"/>
      <c r="U18" s="1469"/>
      <c r="V18" s="1470"/>
      <c r="W18" s="1471"/>
      <c r="Y18" s="1466" t="s">
        <v>328</v>
      </c>
      <c r="Z18" s="1467"/>
      <c r="AA18" s="1467"/>
      <c r="AB18" s="1467"/>
      <c r="AC18" s="1467"/>
      <c r="AD18" s="1467"/>
      <c r="AE18" s="1467"/>
      <c r="AF18" s="1467"/>
      <c r="AG18" s="1467"/>
      <c r="AH18" s="1467"/>
      <c r="AI18" s="1467"/>
      <c r="AJ18" s="1467"/>
      <c r="AK18" s="1467"/>
      <c r="AL18" s="1467"/>
      <c r="AM18" s="1467"/>
      <c r="AN18" s="1468"/>
      <c r="AO18" s="1459"/>
      <c r="AP18" s="1460"/>
      <c r="AQ18" s="1461"/>
      <c r="AS18" s="154"/>
      <c r="AT18" s="55"/>
      <c r="AU18" s="55"/>
      <c r="AV18" s="11"/>
    </row>
    <row r="19" spans="4:48" s="7" customFormat="1" ht="15.95" customHeight="1" thickBot="1" x14ac:dyDescent="0.3">
      <c r="E19" s="1472" t="s">
        <v>329</v>
      </c>
      <c r="F19" s="1473"/>
      <c r="G19" s="1473"/>
      <c r="H19" s="1473"/>
      <c r="I19" s="1473"/>
      <c r="J19" s="1473"/>
      <c r="K19" s="1473"/>
      <c r="L19" s="1473"/>
      <c r="M19" s="1473"/>
      <c r="N19" s="1473"/>
      <c r="O19" s="1473"/>
      <c r="P19" s="1473"/>
      <c r="Q19" s="1473"/>
      <c r="R19" s="1473"/>
      <c r="S19" s="1473"/>
      <c r="T19" s="1474"/>
      <c r="U19" s="1475"/>
      <c r="V19" s="1476"/>
      <c r="W19" s="1477"/>
      <c r="Y19" s="1466" t="s">
        <v>330</v>
      </c>
      <c r="Z19" s="1467"/>
      <c r="AA19" s="1467"/>
      <c r="AB19" s="1467"/>
      <c r="AC19" s="1467"/>
      <c r="AD19" s="1467"/>
      <c r="AE19" s="1467"/>
      <c r="AF19" s="1467"/>
      <c r="AG19" s="1467"/>
      <c r="AH19" s="1467"/>
      <c r="AI19" s="1467"/>
      <c r="AJ19" s="1467"/>
      <c r="AK19" s="1467"/>
      <c r="AL19" s="1467"/>
      <c r="AM19" s="1467"/>
      <c r="AN19" s="1468"/>
      <c r="AO19" s="1459"/>
      <c r="AP19" s="1460"/>
      <c r="AQ19" s="1461"/>
      <c r="AS19" s="154"/>
      <c r="AT19" s="55"/>
      <c r="AU19" s="55"/>
      <c r="AV19" s="11"/>
    </row>
    <row r="20" spans="4:48" s="7" customFormat="1" ht="15.95" customHeight="1" thickBot="1" x14ac:dyDescent="0.3">
      <c r="E20" s="1466" t="s">
        <v>331</v>
      </c>
      <c r="F20" s="1467"/>
      <c r="G20" s="1467"/>
      <c r="H20" s="1467"/>
      <c r="I20" s="1467"/>
      <c r="J20" s="1467"/>
      <c r="K20" s="1467"/>
      <c r="L20" s="1467"/>
      <c r="M20" s="1467"/>
      <c r="N20" s="1467"/>
      <c r="O20" s="1467"/>
      <c r="P20" s="1467"/>
      <c r="Q20" s="1467"/>
      <c r="R20" s="1467"/>
      <c r="S20" s="1467"/>
      <c r="T20" s="1467"/>
      <c r="U20" s="1469"/>
      <c r="V20" s="1470"/>
      <c r="W20" s="1471"/>
      <c r="Y20" s="1472" t="s">
        <v>332</v>
      </c>
      <c r="Z20" s="1473"/>
      <c r="AA20" s="1473"/>
      <c r="AB20" s="1473"/>
      <c r="AC20" s="1473"/>
      <c r="AD20" s="1473"/>
      <c r="AE20" s="1473"/>
      <c r="AF20" s="1473"/>
      <c r="AG20" s="1473"/>
      <c r="AH20" s="1473"/>
      <c r="AI20" s="1473"/>
      <c r="AJ20" s="1473"/>
      <c r="AK20" s="1473"/>
      <c r="AL20" s="1473"/>
      <c r="AM20" s="1473"/>
      <c r="AN20" s="1474"/>
      <c r="AO20" s="1482"/>
      <c r="AP20" s="1483"/>
      <c r="AQ20" s="1484"/>
      <c r="AS20" s="154"/>
      <c r="AT20" s="55"/>
      <c r="AU20" s="55"/>
      <c r="AV20" s="11"/>
    </row>
    <row r="21" spans="4:48" s="7" customFormat="1" ht="15.95" customHeight="1" thickBot="1" x14ac:dyDescent="0.3">
      <c r="E21" s="1466" t="s">
        <v>333</v>
      </c>
      <c r="F21" s="1467"/>
      <c r="G21" s="1467"/>
      <c r="H21" s="1467"/>
      <c r="I21" s="1467"/>
      <c r="J21" s="1467"/>
      <c r="K21" s="1467"/>
      <c r="L21" s="1467"/>
      <c r="M21" s="1467"/>
      <c r="N21" s="1467"/>
      <c r="O21" s="1467"/>
      <c r="P21" s="1467"/>
      <c r="Q21" s="1467"/>
      <c r="R21" s="1467"/>
      <c r="S21" s="1467"/>
      <c r="T21" s="1468"/>
      <c r="U21" s="1469"/>
      <c r="V21" s="1470"/>
      <c r="W21" s="1471"/>
      <c r="Y21" s="1466" t="s">
        <v>334</v>
      </c>
      <c r="Z21" s="1467"/>
      <c r="AA21" s="1467"/>
      <c r="AB21" s="1467"/>
      <c r="AC21" s="1467"/>
      <c r="AD21" s="1467"/>
      <c r="AE21" s="1467"/>
      <c r="AF21" s="1467"/>
      <c r="AG21" s="1467"/>
      <c r="AH21" s="1467"/>
      <c r="AI21" s="1467"/>
      <c r="AJ21" s="1467"/>
      <c r="AK21" s="1467"/>
      <c r="AL21" s="1467"/>
      <c r="AM21" s="1467"/>
      <c r="AN21" s="1468"/>
      <c r="AO21" s="1459"/>
      <c r="AP21" s="1460"/>
      <c r="AQ21" s="1461"/>
      <c r="AS21" s="154"/>
      <c r="AT21" s="55"/>
      <c r="AU21" s="55"/>
      <c r="AV21" s="11"/>
    </row>
    <row r="22" spans="4:48" s="7" customFormat="1" ht="15.95" customHeight="1" thickBot="1" x14ac:dyDescent="0.3">
      <c r="E22" s="1472" t="s">
        <v>329</v>
      </c>
      <c r="F22" s="1473"/>
      <c r="G22" s="1473"/>
      <c r="H22" s="1473"/>
      <c r="I22" s="1473"/>
      <c r="J22" s="1473"/>
      <c r="K22" s="1473"/>
      <c r="L22" s="1473"/>
      <c r="M22" s="1473"/>
      <c r="N22" s="1473"/>
      <c r="O22" s="1473"/>
      <c r="P22" s="1473"/>
      <c r="Q22" s="1473"/>
      <c r="R22" s="1473"/>
      <c r="S22" s="1473"/>
      <c r="T22" s="1474"/>
      <c r="U22" s="1479"/>
      <c r="V22" s="1480"/>
      <c r="W22" s="1481"/>
      <c r="Y22" s="1466" t="s">
        <v>335</v>
      </c>
      <c r="Z22" s="1467"/>
      <c r="AA22" s="1467"/>
      <c r="AB22" s="1467"/>
      <c r="AC22" s="1467"/>
      <c r="AD22" s="1467"/>
      <c r="AE22" s="1467"/>
      <c r="AF22" s="1467"/>
      <c r="AG22" s="1467"/>
      <c r="AH22" s="1467"/>
      <c r="AI22" s="1467"/>
      <c r="AJ22" s="1467"/>
      <c r="AK22" s="1467"/>
      <c r="AL22" s="1467"/>
      <c r="AM22" s="1467"/>
      <c r="AN22" s="1468"/>
      <c r="AO22" s="1459"/>
      <c r="AP22" s="1460"/>
      <c r="AQ22" s="1461"/>
      <c r="AS22" s="154"/>
      <c r="AT22" s="55"/>
      <c r="AU22" s="55"/>
      <c r="AV22" s="11"/>
    </row>
    <row r="23" spans="4:48" s="7" customFormat="1" ht="15.95" customHeight="1" thickBot="1" x14ac:dyDescent="0.3">
      <c r="E23" s="1466" t="s">
        <v>336</v>
      </c>
      <c r="F23" s="1467"/>
      <c r="G23" s="1467"/>
      <c r="H23" s="1467"/>
      <c r="I23" s="1467"/>
      <c r="J23" s="1467"/>
      <c r="K23" s="1467"/>
      <c r="L23" s="1467"/>
      <c r="M23" s="1467"/>
      <c r="N23" s="1467"/>
      <c r="O23" s="1467"/>
      <c r="P23" s="1467"/>
      <c r="Q23" s="1467"/>
      <c r="R23" s="1467"/>
      <c r="S23" s="1467"/>
      <c r="T23" s="1468"/>
      <c r="U23" s="1469"/>
      <c r="V23" s="1470"/>
      <c r="W23" s="1471"/>
      <c r="Y23" s="1466" t="s">
        <v>337</v>
      </c>
      <c r="Z23" s="1467"/>
      <c r="AA23" s="1467"/>
      <c r="AB23" s="1467"/>
      <c r="AC23" s="1467"/>
      <c r="AD23" s="1467"/>
      <c r="AE23" s="1467"/>
      <c r="AF23" s="1467"/>
      <c r="AG23" s="1467"/>
      <c r="AH23" s="1467"/>
      <c r="AI23" s="1467"/>
      <c r="AJ23" s="1467"/>
      <c r="AK23" s="1467"/>
      <c r="AL23" s="1467"/>
      <c r="AM23" s="1467"/>
      <c r="AN23" s="1468"/>
      <c r="AO23" s="1459"/>
      <c r="AP23" s="1460"/>
      <c r="AQ23" s="1461"/>
      <c r="AS23" s="154"/>
      <c r="AT23" s="55"/>
      <c r="AU23" s="55"/>
      <c r="AV23" s="11"/>
    </row>
    <row r="24" spans="4:48" s="7" customFormat="1" ht="15.95" customHeight="1" thickBot="1" x14ac:dyDescent="0.3">
      <c r="E24" s="1488" t="s">
        <v>338</v>
      </c>
      <c r="F24" s="1489"/>
      <c r="G24" s="1489"/>
      <c r="H24" s="1489"/>
      <c r="I24" s="1489"/>
      <c r="J24" s="1489"/>
      <c r="K24" s="1489"/>
      <c r="L24" s="1489"/>
      <c r="M24" s="1489"/>
      <c r="N24" s="1489"/>
      <c r="O24" s="1489"/>
      <c r="P24" s="1489"/>
      <c r="Q24" s="1489"/>
      <c r="R24" s="1489"/>
      <c r="S24" s="1489"/>
      <c r="T24" s="1490"/>
      <c r="U24" s="1475"/>
      <c r="V24" s="1476"/>
      <c r="W24" s="1477"/>
      <c r="Y24" s="1466" t="s">
        <v>339</v>
      </c>
      <c r="Z24" s="1467"/>
      <c r="AA24" s="1467"/>
      <c r="AB24" s="1467"/>
      <c r="AC24" s="1467"/>
      <c r="AD24" s="1467"/>
      <c r="AE24" s="1467"/>
      <c r="AF24" s="1467"/>
      <c r="AG24" s="1467"/>
      <c r="AH24" s="1467"/>
      <c r="AI24" s="1467"/>
      <c r="AJ24" s="1467"/>
      <c r="AK24" s="1467"/>
      <c r="AL24" s="1467"/>
      <c r="AM24" s="1467"/>
      <c r="AN24" s="1468"/>
      <c r="AO24" s="1459"/>
      <c r="AP24" s="1460"/>
      <c r="AQ24" s="1461"/>
      <c r="AS24" s="154"/>
      <c r="AT24" s="55"/>
      <c r="AU24" s="55"/>
      <c r="AV24" s="11"/>
    </row>
    <row r="25" spans="4:48" s="7" customFormat="1" ht="15.95" customHeight="1" thickBot="1" x14ac:dyDescent="0.3">
      <c r="E25" s="1491" t="s">
        <v>340</v>
      </c>
      <c r="F25" s="1492"/>
      <c r="G25" s="1492"/>
      <c r="H25" s="1492"/>
      <c r="I25" s="1492"/>
      <c r="J25" s="1492"/>
      <c r="K25" s="1492"/>
      <c r="L25" s="1492"/>
      <c r="M25" s="1492"/>
      <c r="N25" s="1492"/>
      <c r="O25" s="1492"/>
      <c r="P25" s="1492"/>
      <c r="Q25" s="1492"/>
      <c r="R25" s="1492"/>
      <c r="S25" s="1492"/>
      <c r="T25" s="1493"/>
      <c r="U25" s="1475"/>
      <c r="V25" s="1476"/>
      <c r="W25" s="1477"/>
      <c r="Y25" s="1456" t="s">
        <v>341</v>
      </c>
      <c r="Z25" s="1457"/>
      <c r="AA25" s="1457"/>
      <c r="AB25" s="1457"/>
      <c r="AC25" s="1457"/>
      <c r="AD25" s="1457"/>
      <c r="AE25" s="1457"/>
      <c r="AF25" s="1457"/>
      <c r="AG25" s="1457"/>
      <c r="AH25" s="1457"/>
      <c r="AI25" s="1457"/>
      <c r="AJ25" s="1457"/>
      <c r="AK25" s="1457"/>
      <c r="AL25" s="1457"/>
      <c r="AM25" s="1457"/>
      <c r="AN25" s="1458"/>
      <c r="AO25" s="1459"/>
      <c r="AP25" s="1460"/>
      <c r="AQ25" s="1461"/>
      <c r="AS25" s="154"/>
      <c r="AT25" s="55"/>
      <c r="AU25" s="55"/>
      <c r="AV25" s="11"/>
    </row>
    <row r="26" spans="4:48" s="7" customFormat="1" ht="15.95" customHeight="1" thickBot="1" x14ac:dyDescent="0.3">
      <c r="E26" s="1485" t="s">
        <v>342</v>
      </c>
      <c r="F26" s="1486"/>
      <c r="G26" s="1486"/>
      <c r="H26" s="1486"/>
      <c r="I26" s="1486"/>
      <c r="J26" s="1486"/>
      <c r="K26" s="1486"/>
      <c r="L26" s="1486"/>
      <c r="M26" s="1486"/>
      <c r="N26" s="1486"/>
      <c r="O26" s="1486"/>
      <c r="P26" s="1486"/>
      <c r="Q26" s="1486"/>
      <c r="R26" s="1486"/>
      <c r="S26" s="1486"/>
      <c r="T26" s="1487"/>
      <c r="U26" s="1469"/>
      <c r="V26" s="1470"/>
      <c r="W26" s="1471"/>
      <c r="Y26" s="779" t="s">
        <v>343</v>
      </c>
      <c r="Z26" s="780"/>
      <c r="AA26" s="780"/>
      <c r="AB26" s="780"/>
      <c r="AC26" s="780"/>
      <c r="AD26" s="780"/>
      <c r="AE26" s="780"/>
      <c r="AF26" s="780"/>
      <c r="AG26" s="780"/>
      <c r="AH26" s="780"/>
      <c r="AI26" s="780"/>
      <c r="AJ26" s="780"/>
      <c r="AK26" s="780"/>
      <c r="AL26" s="780"/>
      <c r="AM26" s="780"/>
      <c r="AN26" s="780"/>
      <c r="AO26" s="780"/>
      <c r="AP26" s="780"/>
      <c r="AQ26" s="800"/>
      <c r="AS26" s="154"/>
      <c r="AT26" s="55"/>
      <c r="AU26" s="55"/>
      <c r="AV26" s="11"/>
    </row>
    <row r="27" spans="4:48" s="7" customFormat="1" ht="15.95" customHeight="1" thickBot="1" x14ac:dyDescent="0.3">
      <c r="E27" s="1485" t="s">
        <v>344</v>
      </c>
      <c r="F27" s="1486"/>
      <c r="G27" s="1486"/>
      <c r="H27" s="1486"/>
      <c r="I27" s="1486"/>
      <c r="J27" s="1486"/>
      <c r="K27" s="1486"/>
      <c r="L27" s="1486"/>
      <c r="M27" s="1486"/>
      <c r="N27" s="1486"/>
      <c r="O27" s="1486"/>
      <c r="P27" s="1486"/>
      <c r="Q27" s="1486"/>
      <c r="R27" s="1486"/>
      <c r="S27" s="1486"/>
      <c r="T27" s="1487"/>
      <c r="U27" s="1469"/>
      <c r="V27" s="1470"/>
      <c r="W27" s="1471"/>
      <c r="Y27" s="1466" t="s">
        <v>345</v>
      </c>
      <c r="Z27" s="1467"/>
      <c r="AA27" s="1467"/>
      <c r="AB27" s="1467"/>
      <c r="AC27" s="1467"/>
      <c r="AD27" s="1467"/>
      <c r="AE27" s="1467"/>
      <c r="AF27" s="1467"/>
      <c r="AG27" s="1467"/>
      <c r="AH27" s="1467"/>
      <c r="AI27" s="1467"/>
      <c r="AJ27" s="1467"/>
      <c r="AK27" s="1467"/>
      <c r="AL27" s="1467"/>
      <c r="AM27" s="1467"/>
      <c r="AN27" s="1468"/>
      <c r="AO27" s="1469" t="s">
        <v>40</v>
      </c>
      <c r="AP27" s="1470"/>
      <c r="AQ27" s="1471"/>
      <c r="AS27" s="154"/>
      <c r="AT27" s="55"/>
      <c r="AU27" s="55"/>
      <c r="AV27" s="11"/>
    </row>
    <row r="28" spans="4:48" s="7" customFormat="1" ht="15.95" customHeight="1" thickBot="1" x14ac:dyDescent="0.3">
      <c r="E28" s="1485" t="s">
        <v>346</v>
      </c>
      <c r="F28" s="1486"/>
      <c r="G28" s="1486"/>
      <c r="H28" s="1486"/>
      <c r="I28" s="1486"/>
      <c r="J28" s="1486"/>
      <c r="K28" s="1486"/>
      <c r="L28" s="1486"/>
      <c r="M28" s="1486"/>
      <c r="N28" s="1486"/>
      <c r="O28" s="1486"/>
      <c r="P28" s="1486"/>
      <c r="Q28" s="1486"/>
      <c r="R28" s="1486"/>
      <c r="S28" s="1486"/>
      <c r="T28" s="1487"/>
      <c r="U28" s="1469"/>
      <c r="V28" s="1470"/>
      <c r="W28" s="1471"/>
      <c r="X28" s="119"/>
      <c r="Y28" s="1466" t="s">
        <v>347</v>
      </c>
      <c r="Z28" s="1467"/>
      <c r="AA28" s="1467"/>
      <c r="AB28" s="1467"/>
      <c r="AC28" s="1467"/>
      <c r="AD28" s="1467"/>
      <c r="AE28" s="1467"/>
      <c r="AF28" s="1467"/>
      <c r="AG28" s="1467"/>
      <c r="AH28" s="1467"/>
      <c r="AI28" s="1467"/>
      <c r="AJ28" s="1467"/>
      <c r="AK28" s="1467"/>
      <c r="AL28" s="1467"/>
      <c r="AM28" s="1467"/>
      <c r="AN28" s="1468"/>
      <c r="AO28" s="1469" t="s">
        <v>40</v>
      </c>
      <c r="AP28" s="1470"/>
      <c r="AQ28" s="1471"/>
      <c r="AS28" s="55"/>
      <c r="AV28" s="11"/>
    </row>
    <row r="29" spans="4:48" s="7" customFormat="1" ht="15.95" customHeight="1" thickBot="1" x14ac:dyDescent="0.3">
      <c r="E29" s="1496" t="s">
        <v>348</v>
      </c>
      <c r="F29" s="1497"/>
      <c r="G29" s="1497"/>
      <c r="H29" s="1497"/>
      <c r="I29" s="1497"/>
      <c r="J29" s="1497"/>
      <c r="K29" s="1497"/>
      <c r="L29" s="1497"/>
      <c r="M29" s="1497"/>
      <c r="N29" s="1497"/>
      <c r="O29" s="1497"/>
      <c r="P29" s="1497"/>
      <c r="Q29" s="1497"/>
      <c r="R29" s="1497"/>
      <c r="S29" s="1497"/>
      <c r="T29" s="1498"/>
      <c r="U29" s="1469"/>
      <c r="V29" s="1470"/>
      <c r="W29" s="1471"/>
      <c r="Y29" s="1466" t="s">
        <v>349</v>
      </c>
      <c r="Z29" s="1467"/>
      <c r="AA29" s="1467"/>
      <c r="AB29" s="1467"/>
      <c r="AC29" s="1467"/>
      <c r="AD29" s="1467"/>
      <c r="AE29" s="1467"/>
      <c r="AF29" s="1467"/>
      <c r="AG29" s="1467"/>
      <c r="AH29" s="1467"/>
      <c r="AI29" s="1467"/>
      <c r="AJ29" s="1467"/>
      <c r="AK29" s="1467"/>
      <c r="AL29" s="1467"/>
      <c r="AM29" s="1467"/>
      <c r="AN29" s="1468"/>
      <c r="AO29" s="1469" t="s">
        <v>40</v>
      </c>
      <c r="AP29" s="1470"/>
      <c r="AQ29" s="1471"/>
      <c r="AS29" s="55"/>
      <c r="AV29" s="11"/>
    </row>
    <row r="30" spans="4:48" s="7" customFormat="1" ht="15.95" customHeight="1" thickBot="1" x14ac:dyDescent="0.3">
      <c r="E30" s="1466" t="s">
        <v>350</v>
      </c>
      <c r="F30" s="1467"/>
      <c r="G30" s="1467"/>
      <c r="H30" s="1467"/>
      <c r="I30" s="1467"/>
      <c r="J30" s="1467"/>
      <c r="K30" s="1467"/>
      <c r="L30" s="1467"/>
      <c r="M30" s="1016" t="s">
        <v>351</v>
      </c>
      <c r="N30" s="1016"/>
      <c r="O30" s="1016"/>
      <c r="P30" s="1016"/>
      <c r="Q30" s="156"/>
      <c r="R30" s="1494"/>
      <c r="S30" s="1495"/>
      <c r="T30" s="157"/>
      <c r="U30" s="1469"/>
      <c r="V30" s="1470"/>
      <c r="W30" s="1471"/>
      <c r="Y30" s="1466" t="s">
        <v>352</v>
      </c>
      <c r="Z30" s="1467"/>
      <c r="AA30" s="1467"/>
      <c r="AB30" s="1467"/>
      <c r="AC30" s="1467"/>
      <c r="AD30" s="1467"/>
      <c r="AE30" s="1467"/>
      <c r="AF30" s="1467"/>
      <c r="AG30" s="1467"/>
      <c r="AH30" s="1467"/>
      <c r="AI30" s="1467"/>
      <c r="AJ30" s="1467"/>
      <c r="AK30" s="1467"/>
      <c r="AL30" s="1467"/>
      <c r="AM30" s="1467"/>
      <c r="AN30" s="1468"/>
      <c r="AO30" s="1469" t="s">
        <v>40</v>
      </c>
      <c r="AP30" s="1470"/>
      <c r="AQ30" s="1471"/>
      <c r="AS30" s="55"/>
      <c r="AV30" s="11"/>
    </row>
    <row r="31" spans="4:48" s="7" customFormat="1" ht="15.95" customHeight="1" thickBot="1" x14ac:dyDescent="0.3">
      <c r="E31" s="1157" t="s">
        <v>353</v>
      </c>
      <c r="F31" s="1158"/>
      <c r="G31" s="1158"/>
      <c r="H31" s="1158"/>
      <c r="I31" s="1158"/>
      <c r="J31" s="1158"/>
      <c r="K31" s="1158"/>
      <c r="L31" s="1158"/>
      <c r="M31" s="1158"/>
      <c r="N31" s="1158"/>
      <c r="O31" s="1158"/>
      <c r="P31" s="1158"/>
      <c r="Q31" s="1158"/>
      <c r="R31" s="1158"/>
      <c r="S31" s="1158"/>
      <c r="T31" s="1159"/>
      <c r="U31" s="1469"/>
      <c r="V31" s="1470"/>
      <c r="W31" s="1471"/>
      <c r="Y31" s="1466" t="s">
        <v>354</v>
      </c>
      <c r="Z31" s="1467"/>
      <c r="AA31" s="1467"/>
      <c r="AB31" s="1467"/>
      <c r="AC31" s="1467"/>
      <c r="AD31" s="1467"/>
      <c r="AE31" s="1467"/>
      <c r="AF31" s="1467"/>
      <c r="AG31" s="1467"/>
      <c r="AH31" s="1467"/>
      <c r="AI31" s="1467"/>
      <c r="AJ31" s="1467"/>
      <c r="AK31" s="1467"/>
      <c r="AL31" s="1467"/>
      <c r="AM31" s="1467"/>
      <c r="AN31" s="1468"/>
      <c r="AO31" s="1469" t="s">
        <v>40</v>
      </c>
      <c r="AP31" s="1470"/>
      <c r="AQ31" s="1471"/>
      <c r="AS31" s="55"/>
      <c r="AV31" s="11"/>
    </row>
    <row r="32" spans="4:48" s="7" customFormat="1" ht="15.95" customHeight="1" thickBot="1" x14ac:dyDescent="0.3">
      <c r="E32" s="1466" t="s">
        <v>355</v>
      </c>
      <c r="F32" s="1467"/>
      <c r="G32" s="1467"/>
      <c r="H32" s="1467"/>
      <c r="I32" s="1467"/>
      <c r="J32" s="1467"/>
      <c r="K32" s="1467"/>
      <c r="L32" s="1467"/>
      <c r="M32" s="1467"/>
      <c r="N32" s="1467"/>
      <c r="O32" s="1467"/>
      <c r="P32" s="1467"/>
      <c r="Q32" s="1467"/>
      <c r="R32" s="1467"/>
      <c r="S32" s="1467"/>
      <c r="T32" s="1468"/>
      <c r="U32" s="1469"/>
      <c r="V32" s="1470"/>
      <c r="W32" s="1471"/>
      <c r="Y32" s="1466" t="s">
        <v>356</v>
      </c>
      <c r="Z32" s="1467"/>
      <c r="AA32" s="1467"/>
      <c r="AB32" s="1467"/>
      <c r="AC32" s="1467"/>
      <c r="AD32" s="1467"/>
      <c r="AE32" s="1467"/>
      <c r="AF32" s="1467"/>
      <c r="AG32" s="1467"/>
      <c r="AH32" s="1467"/>
      <c r="AI32" s="1467"/>
      <c r="AJ32" s="1467"/>
      <c r="AK32" s="1467"/>
      <c r="AL32" s="1467"/>
      <c r="AM32" s="1467"/>
      <c r="AN32" s="1468"/>
      <c r="AO32" s="1469" t="s">
        <v>40</v>
      </c>
      <c r="AP32" s="1470"/>
      <c r="AQ32" s="1471"/>
      <c r="AS32" s="55"/>
      <c r="AV32" s="11"/>
    </row>
    <row r="33" spans="5:53" s="7" customFormat="1" ht="15.95" customHeight="1" thickBot="1" x14ac:dyDescent="0.3">
      <c r="E33" s="1499" t="s">
        <v>357</v>
      </c>
      <c r="F33" s="1500"/>
      <c r="G33" s="1500"/>
      <c r="H33" s="1500"/>
      <c r="I33" s="1500"/>
      <c r="J33" s="1500"/>
      <c r="K33" s="1500"/>
      <c r="L33" s="1500"/>
      <c r="M33" s="1500"/>
      <c r="N33" s="1500"/>
      <c r="O33" s="1500"/>
      <c r="P33" s="1500"/>
      <c r="Q33" s="1500"/>
      <c r="R33" s="1500"/>
      <c r="S33" s="1500"/>
      <c r="T33" s="1501"/>
      <c r="U33" s="1475"/>
      <c r="V33" s="1476"/>
      <c r="W33" s="1477"/>
      <c r="Y33" s="1466" t="s">
        <v>358</v>
      </c>
      <c r="Z33" s="1467"/>
      <c r="AA33" s="1467"/>
      <c r="AB33" s="1467"/>
      <c r="AC33" s="1467"/>
      <c r="AD33" s="1467"/>
      <c r="AE33" s="1467"/>
      <c r="AF33" s="1467"/>
      <c r="AG33" s="1467"/>
      <c r="AH33" s="1467"/>
      <c r="AI33" s="1467"/>
      <c r="AJ33" s="1467"/>
      <c r="AK33" s="1467"/>
      <c r="AL33" s="1467"/>
      <c r="AM33" s="1467"/>
      <c r="AN33" s="1468"/>
      <c r="AO33" s="1469" t="s">
        <v>40</v>
      </c>
      <c r="AP33" s="1470"/>
      <c r="AQ33" s="1471"/>
      <c r="AS33" s="55"/>
      <c r="AV33" s="11"/>
    </row>
    <row r="34" spans="5:53" s="7" customFormat="1" ht="15.95" customHeight="1" thickBot="1" x14ac:dyDescent="0.3">
      <c r="E34" s="1466" t="s">
        <v>359</v>
      </c>
      <c r="F34" s="1467"/>
      <c r="G34" s="1467"/>
      <c r="H34" s="1467"/>
      <c r="I34" s="1467"/>
      <c r="J34" s="1467"/>
      <c r="K34" s="1467"/>
      <c r="L34" s="1467"/>
      <c r="M34" s="1467"/>
      <c r="N34" s="1467"/>
      <c r="O34" s="1467"/>
      <c r="P34" s="1467"/>
      <c r="Q34" s="1467"/>
      <c r="R34" s="1467"/>
      <c r="S34" s="1467"/>
      <c r="T34" s="1468"/>
      <c r="U34" s="1469"/>
      <c r="V34" s="1470"/>
      <c r="W34" s="1471"/>
      <c r="Y34" s="1466" t="s">
        <v>360</v>
      </c>
      <c r="Z34" s="1467"/>
      <c r="AA34" s="1467"/>
      <c r="AB34" s="1467"/>
      <c r="AC34" s="1467"/>
      <c r="AD34" s="1467"/>
      <c r="AE34" s="1467"/>
      <c r="AF34" s="1467"/>
      <c r="AG34" s="1467"/>
      <c r="AH34" s="1467"/>
      <c r="AI34" s="1467"/>
      <c r="AJ34" s="1467"/>
      <c r="AK34" s="1467"/>
      <c r="AL34" s="1467"/>
      <c r="AM34" s="1467"/>
      <c r="AN34" s="1468"/>
      <c r="AO34" s="1469" t="s">
        <v>40</v>
      </c>
      <c r="AP34" s="1470"/>
      <c r="AQ34" s="1471"/>
      <c r="AS34" s="55"/>
      <c r="AV34" s="11"/>
    </row>
    <row r="35" spans="5:53" s="7" customFormat="1" ht="15.95" customHeight="1" thickBot="1" x14ac:dyDescent="0.3">
      <c r="E35" s="1502" t="s">
        <v>361</v>
      </c>
      <c r="F35" s="1503"/>
      <c r="G35" s="1503"/>
      <c r="H35" s="1503"/>
      <c r="I35" s="1503"/>
      <c r="J35" s="1503"/>
      <c r="K35" s="1503"/>
      <c r="L35" s="1503"/>
      <c r="M35" s="1503"/>
      <c r="N35" s="1503"/>
      <c r="O35" s="1503"/>
      <c r="P35" s="1503"/>
      <c r="Q35" s="1503"/>
      <c r="R35" s="1503"/>
      <c r="S35" s="1503"/>
      <c r="T35" s="1504"/>
      <c r="U35" s="1475"/>
      <c r="V35" s="1476"/>
      <c r="W35" s="1477"/>
      <c r="Y35" s="1505" t="s">
        <v>362</v>
      </c>
      <c r="Z35" s="1506"/>
      <c r="AA35" s="1506"/>
      <c r="AB35" s="1506"/>
      <c r="AC35" s="1506"/>
      <c r="AD35" s="1506"/>
      <c r="AE35" s="1506"/>
      <c r="AF35" s="1506"/>
      <c r="AG35" s="1506"/>
      <c r="AH35" s="1506"/>
      <c r="AI35" s="1506"/>
      <c r="AJ35" s="1506"/>
      <c r="AK35" s="1506"/>
      <c r="AL35" s="1506"/>
      <c r="AM35" s="1506"/>
      <c r="AN35" s="1507"/>
      <c r="AO35" s="1469" t="s">
        <v>40</v>
      </c>
      <c r="AP35" s="1470"/>
      <c r="AQ35" s="1471"/>
      <c r="AS35" s="55"/>
      <c r="AV35" s="11"/>
    </row>
    <row r="36" spans="5:53" s="7" customFormat="1" ht="15.95" customHeight="1" thickBot="1" x14ac:dyDescent="0.3">
      <c r="E36" s="1472" t="s">
        <v>363</v>
      </c>
      <c r="F36" s="1473"/>
      <c r="G36" s="1473"/>
      <c r="H36" s="1473"/>
      <c r="I36" s="1473"/>
      <c r="J36" s="1473"/>
      <c r="K36" s="1473"/>
      <c r="L36" s="1473"/>
      <c r="M36" s="1473"/>
      <c r="N36" s="1473"/>
      <c r="O36" s="1473"/>
      <c r="P36" s="1473"/>
      <c r="Q36" s="1473"/>
      <c r="R36" s="1473"/>
      <c r="S36" s="1473"/>
      <c r="T36" s="1474"/>
      <c r="U36" s="1475"/>
      <c r="V36" s="1476"/>
      <c r="W36" s="1477"/>
      <c r="Y36" s="1118" t="s">
        <v>364</v>
      </c>
      <c r="Z36" s="1119"/>
      <c r="AA36" s="1119"/>
      <c r="AB36" s="1119"/>
      <c r="AC36" s="1119"/>
      <c r="AD36" s="1119"/>
      <c r="AE36" s="1119"/>
      <c r="AF36" s="1119"/>
      <c r="AG36" s="1119"/>
      <c r="AH36" s="1119"/>
      <c r="AI36" s="1119"/>
      <c r="AJ36" s="1119"/>
      <c r="AK36" s="1119"/>
      <c r="AL36" s="1119"/>
      <c r="AM36" s="1119"/>
      <c r="AN36" s="1508"/>
      <c r="AO36" s="1469" t="s">
        <v>40</v>
      </c>
      <c r="AP36" s="1470"/>
      <c r="AQ36" s="1471"/>
      <c r="AS36" s="55"/>
      <c r="AV36" s="11"/>
    </row>
    <row r="37" spans="5:53" s="7" customFormat="1" ht="15.95" customHeight="1" thickBot="1" x14ac:dyDescent="0.3">
      <c r="E37" s="1499" t="s">
        <v>365</v>
      </c>
      <c r="F37" s="1500"/>
      <c r="G37" s="1500"/>
      <c r="H37" s="1500"/>
      <c r="I37" s="1500"/>
      <c r="J37" s="1500"/>
      <c r="K37" s="1500"/>
      <c r="L37" s="1500"/>
      <c r="M37" s="1500"/>
      <c r="N37" s="1500"/>
      <c r="O37" s="1500"/>
      <c r="P37" s="1500"/>
      <c r="Q37" s="1500"/>
      <c r="R37" s="1500"/>
      <c r="S37" s="1500"/>
      <c r="T37" s="1501"/>
      <c r="U37" s="1475"/>
      <c r="V37" s="1476"/>
      <c r="W37" s="1477"/>
      <c r="X37" s="119"/>
      <c r="Y37" s="1121"/>
      <c r="Z37" s="1122"/>
      <c r="AA37" s="1122"/>
      <c r="AB37" s="1122"/>
      <c r="AC37" s="1122"/>
      <c r="AD37" s="1122"/>
      <c r="AE37" s="1122"/>
      <c r="AF37" s="1122"/>
      <c r="AG37" s="1122"/>
      <c r="AH37" s="1122"/>
      <c r="AI37" s="1122"/>
      <c r="AJ37" s="1122"/>
      <c r="AK37" s="1122"/>
      <c r="AL37" s="1122"/>
      <c r="AM37" s="1122"/>
      <c r="AN37" s="1509"/>
      <c r="AO37" s="1512"/>
      <c r="AP37" s="1476"/>
      <c r="AQ37" s="1477"/>
      <c r="AS37" s="55"/>
      <c r="AV37" s="11"/>
    </row>
    <row r="38" spans="5:53" s="7" customFormat="1" ht="15.95" customHeight="1" thickBot="1" x14ac:dyDescent="0.3">
      <c r="E38" s="1466" t="s">
        <v>366</v>
      </c>
      <c r="F38" s="1467"/>
      <c r="G38" s="1467"/>
      <c r="H38" s="1467"/>
      <c r="I38" s="1467"/>
      <c r="J38" s="1467"/>
      <c r="K38" s="1467"/>
      <c r="L38" s="1467"/>
      <c r="M38" s="1467"/>
      <c r="N38" s="1467"/>
      <c r="O38" s="1467"/>
      <c r="P38" s="1467"/>
      <c r="Q38" s="1467"/>
      <c r="R38" s="1467"/>
      <c r="S38" s="1467"/>
      <c r="T38" s="1468"/>
      <c r="U38" s="1469"/>
      <c r="V38" s="1470"/>
      <c r="W38" s="1471"/>
      <c r="X38" s="162"/>
      <c r="Y38" s="779" t="s">
        <v>133</v>
      </c>
      <c r="Z38" s="780"/>
      <c r="AA38" s="780"/>
      <c r="AB38" s="780"/>
      <c r="AC38" s="780"/>
      <c r="AD38" s="780"/>
      <c r="AE38" s="780"/>
      <c r="AF38" s="780"/>
      <c r="AG38" s="780"/>
      <c r="AH38" s="780"/>
      <c r="AI38" s="780"/>
      <c r="AJ38" s="780"/>
      <c r="AK38" s="780"/>
      <c r="AL38" s="780"/>
      <c r="AM38" s="780"/>
      <c r="AN38" s="780"/>
      <c r="AO38" s="780"/>
      <c r="AP38" s="780"/>
      <c r="AQ38" s="800"/>
      <c r="AS38" s="55"/>
      <c r="AV38" s="11"/>
    </row>
    <row r="39" spans="5:53" s="7" customFormat="1" ht="15.95" customHeight="1" thickBot="1" x14ac:dyDescent="0.3">
      <c r="E39" s="1499" t="s">
        <v>367</v>
      </c>
      <c r="F39" s="1500"/>
      <c r="G39" s="1500"/>
      <c r="H39" s="1500"/>
      <c r="I39" s="1500"/>
      <c r="J39" s="1500"/>
      <c r="K39" s="1500"/>
      <c r="L39" s="1500"/>
      <c r="M39" s="1500"/>
      <c r="N39" s="1500"/>
      <c r="O39" s="1500"/>
      <c r="P39" s="1500"/>
      <c r="Q39" s="1500"/>
      <c r="R39" s="1500"/>
      <c r="S39" s="1500"/>
      <c r="T39" s="1501"/>
      <c r="U39" s="1475"/>
      <c r="V39" s="1476"/>
      <c r="W39" s="1477"/>
      <c r="X39" s="162"/>
      <c r="Y39" s="425"/>
      <c r="Z39" s="426"/>
      <c r="AA39" s="426"/>
      <c r="AB39" s="426"/>
      <c r="AC39" s="426"/>
      <c r="AD39" s="426"/>
      <c r="AE39" s="426"/>
      <c r="AF39" s="426"/>
      <c r="AG39" s="426"/>
      <c r="AH39" s="426"/>
      <c r="AI39" s="426"/>
      <c r="AJ39" s="426"/>
      <c r="AK39" s="426"/>
      <c r="AL39" s="426"/>
      <c r="AM39" s="426"/>
      <c r="AN39" s="426"/>
      <c r="AO39" s="426"/>
      <c r="AP39" s="426"/>
      <c r="AQ39" s="406"/>
      <c r="AS39" s="55"/>
      <c r="AV39" s="11"/>
    </row>
    <row r="40" spans="5:53" s="7" customFormat="1" ht="15.95" customHeight="1" thickBot="1" x14ac:dyDescent="0.3">
      <c r="E40" s="1466" t="s">
        <v>368</v>
      </c>
      <c r="F40" s="1467"/>
      <c r="G40" s="1467"/>
      <c r="H40" s="1467"/>
      <c r="I40" s="1467"/>
      <c r="J40" s="1467"/>
      <c r="K40" s="1467"/>
      <c r="L40" s="1467"/>
      <c r="M40" s="1467"/>
      <c r="N40" s="1467"/>
      <c r="O40" s="1467"/>
      <c r="P40" s="1467"/>
      <c r="Q40" s="1467"/>
      <c r="R40" s="1467"/>
      <c r="S40" s="1467"/>
      <c r="T40" s="1468"/>
      <c r="U40" s="1469"/>
      <c r="V40" s="1470"/>
      <c r="W40" s="1471"/>
      <c r="Y40" s="428"/>
      <c r="Z40" s="429"/>
      <c r="AA40" s="429"/>
      <c r="AB40" s="429"/>
      <c r="AC40" s="429"/>
      <c r="AD40" s="429"/>
      <c r="AE40" s="429"/>
      <c r="AF40" s="429"/>
      <c r="AG40" s="429"/>
      <c r="AH40" s="429"/>
      <c r="AI40" s="429"/>
      <c r="AJ40" s="429"/>
      <c r="AK40" s="429"/>
      <c r="AL40" s="429"/>
      <c r="AM40" s="429"/>
      <c r="AN40" s="429"/>
      <c r="AO40" s="429"/>
      <c r="AP40" s="429"/>
      <c r="AQ40" s="407"/>
      <c r="AS40" s="55"/>
      <c r="AV40" s="11"/>
    </row>
    <row r="41" spans="5:53" s="7" customFormat="1" ht="15.95" customHeight="1" thickBot="1" x14ac:dyDescent="0.3">
      <c r="E41" s="1456" t="s">
        <v>369</v>
      </c>
      <c r="F41" s="1457"/>
      <c r="G41" s="1457"/>
      <c r="H41" s="1457"/>
      <c r="I41" s="1457"/>
      <c r="J41" s="1457"/>
      <c r="K41" s="1457"/>
      <c r="L41" s="1457"/>
      <c r="M41" s="1457"/>
      <c r="N41" s="1457"/>
      <c r="O41" s="1457"/>
      <c r="P41" s="1457"/>
      <c r="Q41" s="1457"/>
      <c r="R41" s="1457"/>
      <c r="S41" s="1457"/>
      <c r="T41" s="1458"/>
      <c r="U41" s="1469"/>
      <c r="V41" s="1470"/>
      <c r="W41" s="1471"/>
      <c r="X41" s="119"/>
      <c r="Y41" s="428"/>
      <c r="Z41" s="429"/>
      <c r="AA41" s="429"/>
      <c r="AB41" s="429"/>
      <c r="AC41" s="429"/>
      <c r="AD41" s="429"/>
      <c r="AE41" s="429"/>
      <c r="AF41" s="429"/>
      <c r="AG41" s="429"/>
      <c r="AH41" s="429"/>
      <c r="AI41" s="429"/>
      <c r="AJ41" s="429"/>
      <c r="AK41" s="429"/>
      <c r="AL41" s="429"/>
      <c r="AM41" s="429"/>
      <c r="AN41" s="429"/>
      <c r="AO41" s="429"/>
      <c r="AP41" s="429"/>
      <c r="AQ41" s="407"/>
      <c r="AS41" s="55"/>
      <c r="AV41" s="11"/>
    </row>
    <row r="42" spans="5:53" s="7" customFormat="1" ht="15.95" customHeight="1" thickBot="1" x14ac:dyDescent="0.3">
      <c r="E42" s="1466" t="s">
        <v>370</v>
      </c>
      <c r="F42" s="1467"/>
      <c r="G42" s="1467"/>
      <c r="H42" s="1467"/>
      <c r="I42" s="1467"/>
      <c r="J42" s="1467"/>
      <c r="K42" s="1467"/>
      <c r="L42" s="1467"/>
      <c r="M42" s="1467"/>
      <c r="N42" s="1467"/>
      <c r="O42" s="1467"/>
      <c r="P42" s="1467"/>
      <c r="Q42" s="1467"/>
      <c r="R42" s="1467"/>
      <c r="S42" s="1467"/>
      <c r="T42" s="1468"/>
      <c r="U42" s="1469"/>
      <c r="V42" s="1470"/>
      <c r="W42" s="1471"/>
      <c r="X42" s="134"/>
      <c r="Y42" s="428"/>
      <c r="Z42" s="429"/>
      <c r="AA42" s="429"/>
      <c r="AB42" s="429"/>
      <c r="AC42" s="429"/>
      <c r="AD42" s="429"/>
      <c r="AE42" s="429"/>
      <c r="AF42" s="429"/>
      <c r="AG42" s="429"/>
      <c r="AH42" s="429"/>
      <c r="AI42" s="429"/>
      <c r="AJ42" s="429"/>
      <c r="AK42" s="429"/>
      <c r="AL42" s="429"/>
      <c r="AM42" s="429"/>
      <c r="AN42" s="429"/>
      <c r="AO42" s="429"/>
      <c r="AP42" s="429"/>
      <c r="AQ42" s="407"/>
      <c r="AS42" s="55"/>
      <c r="AV42" s="11"/>
    </row>
    <row r="43" spans="5:53" s="7" customFormat="1" ht="15.95" customHeight="1" x14ac:dyDescent="0.25">
      <c r="E43" s="1502" t="s">
        <v>371</v>
      </c>
      <c r="F43" s="1503"/>
      <c r="G43" s="1503"/>
      <c r="H43" s="1503"/>
      <c r="I43" s="1503"/>
      <c r="J43" s="1503"/>
      <c r="K43" s="1503"/>
      <c r="L43" s="1503"/>
      <c r="M43" s="1503"/>
      <c r="N43" s="1503"/>
      <c r="O43" s="1503"/>
      <c r="P43" s="1503"/>
      <c r="Q43" s="1503"/>
      <c r="R43" s="1503"/>
      <c r="S43" s="1503"/>
      <c r="T43" s="1504"/>
      <c r="U43" s="1482"/>
      <c r="V43" s="1483"/>
      <c r="W43" s="1484"/>
      <c r="X43" s="134"/>
      <c r="Y43" s="428"/>
      <c r="Z43" s="429"/>
      <c r="AA43" s="429"/>
      <c r="AB43" s="429"/>
      <c r="AC43" s="429"/>
      <c r="AD43" s="429"/>
      <c r="AE43" s="429"/>
      <c r="AF43" s="429"/>
      <c r="AG43" s="429"/>
      <c r="AH43" s="429"/>
      <c r="AI43" s="429"/>
      <c r="AJ43" s="429"/>
      <c r="AK43" s="429"/>
      <c r="AL43" s="429"/>
      <c r="AM43" s="429"/>
      <c r="AN43" s="429"/>
      <c r="AO43" s="429"/>
      <c r="AP43" s="429"/>
      <c r="AQ43" s="407"/>
      <c r="AS43" s="55"/>
      <c r="AV43" s="11"/>
    </row>
    <row r="44" spans="5:53" ht="15.95" customHeight="1" thickBot="1" x14ac:dyDescent="0.3">
      <c r="E44" s="1510" t="s">
        <v>372</v>
      </c>
      <c r="F44" s="1511"/>
      <c r="G44" s="1511"/>
      <c r="H44" s="1511"/>
      <c r="I44" s="1511"/>
      <c r="J44" s="1511"/>
      <c r="K44" s="1511"/>
      <c r="L44" s="1511"/>
      <c r="M44" s="1511"/>
      <c r="N44" s="1511"/>
      <c r="O44" s="1511"/>
      <c r="P44" s="1511"/>
      <c r="Q44" s="1511"/>
      <c r="R44" s="1511"/>
      <c r="S44" s="1511"/>
      <c r="T44" s="1511"/>
      <c r="U44" s="1095"/>
      <c r="V44" s="1095"/>
      <c r="W44" s="1096"/>
      <c r="X44" s="163"/>
      <c r="Y44" s="431"/>
      <c r="Z44" s="432"/>
      <c r="AA44" s="432"/>
      <c r="AB44" s="432"/>
      <c r="AC44" s="432"/>
      <c r="AD44" s="432"/>
      <c r="AE44" s="432"/>
      <c r="AF44" s="432"/>
      <c r="AG44" s="432"/>
      <c r="AH44" s="432"/>
      <c r="AI44" s="432"/>
      <c r="AJ44" s="432"/>
      <c r="AK44" s="432"/>
      <c r="AL44" s="432"/>
      <c r="AM44" s="432"/>
      <c r="AN44" s="432"/>
      <c r="AO44" s="432"/>
      <c r="AP44" s="432"/>
      <c r="AQ44" s="408"/>
      <c r="BA44" s="7"/>
    </row>
    <row r="45" spans="5:53" x14ac:dyDescent="0.25">
      <c r="X45" s="134"/>
    </row>
  </sheetData>
  <sheetProtection algorithmName="SHA-512" hashValue="RlKXZj7t2aRollL2vLTlYT7iKtK7KN8/0dTSiyn8G1uHN5StowCkOoq4N7Ly2Y5qJm3N8b/QxpWhLCRGA+FP4w==" saltValue="suIJVeZ0Ixe+EmOiO+pnQQ==" spinCount="100000" sheet="1" objects="1" scenarios="1"/>
  <mergeCells count="164">
    <mergeCell ref="U41:W41"/>
    <mergeCell ref="E42:T42"/>
    <mergeCell ref="U42:W42"/>
    <mergeCell ref="E43:T43"/>
    <mergeCell ref="U43:W43"/>
    <mergeCell ref="E44:T44"/>
    <mergeCell ref="U44:W44"/>
    <mergeCell ref="AO37:AQ37"/>
    <mergeCell ref="E38:T38"/>
    <mergeCell ref="U38:W38"/>
    <mergeCell ref="Y38:AQ38"/>
    <mergeCell ref="E39:T39"/>
    <mergeCell ref="U39:W39"/>
    <mergeCell ref="E40:T40"/>
    <mergeCell ref="U40:W40"/>
    <mergeCell ref="E41:T41"/>
    <mergeCell ref="E35:T35"/>
    <mergeCell ref="U35:W35"/>
    <mergeCell ref="Y35:AN35"/>
    <mergeCell ref="AO35:AQ35"/>
    <mergeCell ref="E36:T36"/>
    <mergeCell ref="U36:W36"/>
    <mergeCell ref="Y36:AN37"/>
    <mergeCell ref="AO36:AQ36"/>
    <mergeCell ref="E37:T37"/>
    <mergeCell ref="U37:W37"/>
    <mergeCell ref="E33:T33"/>
    <mergeCell ref="U33:W33"/>
    <mergeCell ref="Y33:AN33"/>
    <mergeCell ref="AO33:AQ33"/>
    <mergeCell ref="E34:T34"/>
    <mergeCell ref="U34:W34"/>
    <mergeCell ref="Y34:AN34"/>
    <mergeCell ref="AO34:AQ34"/>
    <mergeCell ref="E31:T31"/>
    <mergeCell ref="U31:W31"/>
    <mergeCell ref="Y31:AN31"/>
    <mergeCell ref="AO31:AQ31"/>
    <mergeCell ref="E32:T32"/>
    <mergeCell ref="U32:W32"/>
    <mergeCell ref="Y32:AN32"/>
    <mergeCell ref="AO32:AQ32"/>
    <mergeCell ref="E30:L30"/>
    <mergeCell ref="M30:P30"/>
    <mergeCell ref="R30:S30"/>
    <mergeCell ref="U30:W30"/>
    <mergeCell ref="Y30:AN30"/>
    <mergeCell ref="AO30:AQ30"/>
    <mergeCell ref="E28:T28"/>
    <mergeCell ref="U28:W28"/>
    <mergeCell ref="Y28:AN28"/>
    <mergeCell ref="AO28:AQ28"/>
    <mergeCell ref="E29:T29"/>
    <mergeCell ref="U29:W29"/>
    <mergeCell ref="Y29:AN29"/>
    <mergeCell ref="AO29:AQ29"/>
    <mergeCell ref="E26:T26"/>
    <mergeCell ref="U26:W26"/>
    <mergeCell ref="Y26:AQ26"/>
    <mergeCell ref="E27:T27"/>
    <mergeCell ref="U27:W27"/>
    <mergeCell ref="Y27:AN27"/>
    <mergeCell ref="AO27:AQ27"/>
    <mergeCell ref="E24:T24"/>
    <mergeCell ref="U24:W24"/>
    <mergeCell ref="Y24:AN24"/>
    <mergeCell ref="AO24:AQ24"/>
    <mergeCell ref="E25:T25"/>
    <mergeCell ref="U25:W25"/>
    <mergeCell ref="Y25:AN25"/>
    <mergeCell ref="AO25:AQ25"/>
    <mergeCell ref="E22:T22"/>
    <mergeCell ref="U22:W22"/>
    <mergeCell ref="Y22:AN22"/>
    <mergeCell ref="AO22:AQ22"/>
    <mergeCell ref="E23:T23"/>
    <mergeCell ref="U23:W23"/>
    <mergeCell ref="Y23:AN23"/>
    <mergeCell ref="AO23:AQ23"/>
    <mergeCell ref="E20:T20"/>
    <mergeCell ref="U20:W20"/>
    <mergeCell ref="Y20:AN20"/>
    <mergeCell ref="AO20:AQ20"/>
    <mergeCell ref="E21:T21"/>
    <mergeCell ref="U21:W21"/>
    <mergeCell ref="Y21:AN21"/>
    <mergeCell ref="AO21:AQ21"/>
    <mergeCell ref="E18:T18"/>
    <mergeCell ref="U18:W18"/>
    <mergeCell ref="Y18:AN18"/>
    <mergeCell ref="AO18:AQ18"/>
    <mergeCell ref="E19:T19"/>
    <mergeCell ref="U19:W19"/>
    <mergeCell ref="Y19:AN19"/>
    <mergeCell ref="AO19:AQ19"/>
    <mergeCell ref="E16:T16"/>
    <mergeCell ref="U16:W16"/>
    <mergeCell ref="Y16:AN16"/>
    <mergeCell ref="AO16:AQ16"/>
    <mergeCell ref="E17:T17"/>
    <mergeCell ref="U17:W17"/>
    <mergeCell ref="AO17:AQ17"/>
    <mergeCell ref="E13:AQ13"/>
    <mergeCell ref="E14:T14"/>
    <mergeCell ref="U14:W14"/>
    <mergeCell ref="Y14:AN14"/>
    <mergeCell ref="AO14:AQ14"/>
    <mergeCell ref="E15:T15"/>
    <mergeCell ref="U15:W15"/>
    <mergeCell ref="AO15:AQ15"/>
    <mergeCell ref="E12:K12"/>
    <mergeCell ref="L12:O12"/>
    <mergeCell ref="P12:U12"/>
    <mergeCell ref="V12:W12"/>
    <mergeCell ref="Y12:AI12"/>
    <mergeCell ref="AJ12:AQ12"/>
    <mergeCell ref="E9:AQ9"/>
    <mergeCell ref="E10:O10"/>
    <mergeCell ref="P10:Q10"/>
    <mergeCell ref="R10:AD10"/>
    <mergeCell ref="AE10:AF10"/>
    <mergeCell ref="E11:AQ11"/>
    <mergeCell ref="V7:W7"/>
    <mergeCell ref="X7:Y7"/>
    <mergeCell ref="Z7:AA7"/>
    <mergeCell ref="AB7:AM7"/>
    <mergeCell ref="AN7:AQ7"/>
    <mergeCell ref="E8:W8"/>
    <mergeCell ref="X8:Y8"/>
    <mergeCell ref="Z8:AN8"/>
    <mergeCell ref="AO8:AQ8"/>
    <mergeCell ref="AD6:AF6"/>
    <mergeCell ref="AG6:AI6"/>
    <mergeCell ref="AJ6:AO6"/>
    <mergeCell ref="AP6:AQ6"/>
    <mergeCell ref="E7:K7"/>
    <mergeCell ref="L7:M7"/>
    <mergeCell ref="N7:O7"/>
    <mergeCell ref="P7:Q7"/>
    <mergeCell ref="R7:S7"/>
    <mergeCell ref="T7:U7"/>
    <mergeCell ref="E6:I6"/>
    <mergeCell ref="J6:K6"/>
    <mergeCell ref="L6:O6"/>
    <mergeCell ref="P6:Q6"/>
    <mergeCell ref="R6:Z6"/>
    <mergeCell ref="AA6:AC6"/>
    <mergeCell ref="E4:J4"/>
    <mergeCell ref="K4:V4"/>
    <mergeCell ref="W4:AB4"/>
    <mergeCell ref="AC4:AQ4"/>
    <mergeCell ref="E5:L5"/>
    <mergeCell ref="M5:V5"/>
    <mergeCell ref="W5:AG5"/>
    <mergeCell ref="AH5:AQ5"/>
    <mergeCell ref="E1:AQ1"/>
    <mergeCell ref="AL2:AQ2"/>
    <mergeCell ref="E3:Q3"/>
    <mergeCell ref="R3:W3"/>
    <mergeCell ref="X3:Z3"/>
    <mergeCell ref="AA3:AD3"/>
    <mergeCell ref="AE3:AI3"/>
    <mergeCell ref="AJ3:AM3"/>
    <mergeCell ref="AN3:AQ3"/>
  </mergeCells>
  <dataValidations count="6">
    <dataValidation type="list" allowBlank="1" showInputMessage="1" showErrorMessage="1" sqref="AE3:AI3" xr:uid="{5D6BD237-B8F1-47C1-9390-B913E7AA250E}">
      <formula1>$BA$4:$BA$13</formula1>
    </dataValidation>
    <dataValidation type="list" allowBlank="1" showInputMessage="1" showErrorMessage="1" sqref="AO27:AQ36" xr:uid="{1A157594-F0E3-4605-82C5-DBB8489CE14F}">
      <formula1>$BD$4:$BD$6</formula1>
    </dataValidation>
    <dataValidation type="list" allowBlank="1" showInputMessage="1" showErrorMessage="1" sqref="AJ12" xr:uid="{640B0CE0-C192-4F22-A651-5C25C8B876C5}">
      <formula1>$BE$5:$BE$9</formula1>
    </dataValidation>
    <dataValidation type="list" allowBlank="1" showInputMessage="1" showErrorMessage="1" sqref="L12:O12" xr:uid="{C6A0283F-81DF-474E-B2B1-02CC02FA9D7B}">
      <formula1>$BE$10:$BE$12</formula1>
    </dataValidation>
    <dataValidation type="list" allowBlank="1" showInputMessage="1" showErrorMessage="1" sqref="AP6:AQ6 X38:X39" xr:uid="{4AF2F6C3-B353-4DC4-9879-BB28CBB6C3EB}">
      <formula1>$BD$5:$BD$6</formula1>
    </dataValidation>
    <dataValidation type="whole" errorStyle="information" allowBlank="1" showInputMessage="1" showErrorMessage="1" error="This cell must be a number " sqref="U16:W16 U17:W17 U18:W18 U20:W20 U21:W21 U23:W23 U26:W26 U27:W27 U28:W28 U29:W29 U30:W30 U31:W31 U32:W32 R30:S30 U34:W34 U38:W38 U40:W40 U41:W41 U42:W42 U44:W44 AO15:AQ15 AO16:AQ16 AO17:AQ17 AO18:AQ18 AO19:AQ19 AO21:AQ21 AO22:AQ22 AO23:AQ23 AO24:AQ24 AO25:AQ25" xr:uid="{AF334F9B-65BC-4B3B-AA3A-E5FC4DF80C0B}">
      <formula1>0</formula1>
      <formula2>5000</formula2>
    </dataValidation>
  </dataValidations>
  <hyperlinks>
    <hyperlink ref="AT3" location="'Apparatus Sheet '!A1" display="Apparatus 1" xr:uid="{14C71C89-C575-4FF7-9C22-EBCC6EB9D8A2}"/>
    <hyperlink ref="AT4" location="'Apparatus Sheet  (2)'!A1" display="Apparatus 2" xr:uid="{6692252D-EB14-44EF-8F56-6947F2F4DE25}"/>
    <hyperlink ref="AT5" location="'Apparatus Sheet  (3)'!A1" display="Apparatus 3" xr:uid="{F6334427-EAC7-46DE-8F1B-8730792D229F}"/>
    <hyperlink ref="AT6" location="'Apparatus Sheet  (4)'!A1" display="Apparatus 4" xr:uid="{A6A19EBC-925C-4049-AFC3-0BE21C1A8748}"/>
    <hyperlink ref="AT7" location="'Apparatus Sheet  (5)'!A1" display="Apparatus 5" xr:uid="{43880790-84A9-4EE3-B446-02C591DDEEA6}"/>
    <hyperlink ref="AT8" location="'Apparatus Sheet  (6)'!A1" display="Apparatus 6" xr:uid="{1B9785F3-4E0B-4348-8EA7-957AC272E6B9}"/>
    <hyperlink ref="AT9" location="'Apparatus Sheet  (7)'!A1" display="Apparatus 7" xr:uid="{115CC3E4-9B20-44FA-95B6-46DB495F55CE}"/>
    <hyperlink ref="AT10" location="'Apparatus Sheet  (8)'!A1" display="Apparatus 8" xr:uid="{AB13B040-B627-4AD8-BC8D-23B2D31650C0}"/>
    <hyperlink ref="AT11" location="'Apparatus Sheet  (9)'!A1" display="Apparatus 9" xr:uid="{608EC773-ABD2-4D9D-AC91-98CEDB3C21A0}"/>
    <hyperlink ref="AT12" location="'Apparatus Sheet  (10)'!A1" display="Apparatus 10" xr:uid="{DA06EF60-30DD-4EA8-ADB6-5816BA89AB1B}"/>
    <hyperlink ref="AW3" location="'Apparatus Sheet  (11)'!A1" display="Apparatus 11" xr:uid="{D0FB4858-1831-4664-9776-5F14316FAA3F}"/>
    <hyperlink ref="AW4" location="'Apparatus Sheet  (12)'!A1" display="Apparatus 12" xr:uid="{3900DF13-458C-476E-A93A-BAC6915D655C}"/>
    <hyperlink ref="AW5" location="'Apparatus Sheet  (13)'!A1" display="Apparatus 13" xr:uid="{3D9C61F3-779C-45D4-8E06-72A8C5947222}"/>
    <hyperlink ref="AW6" location="'Apparatus Sheet  (14)'!A1" display="Apparatus 14" xr:uid="{BC44E203-5A01-403F-8E09-FE04137E3D0A}"/>
    <hyperlink ref="AW7" location="'Apparatus Sheet  (15)'!A1" display="Apparatus 15" xr:uid="{6A1CA565-1327-41CC-A934-384312E472F9}"/>
    <hyperlink ref="AW8" location="'Apparatus Sheet  (16)'!A1" display="Apparatus 16" xr:uid="{BB9B67D6-7D8B-4625-948F-9F8B96894FE6}"/>
    <hyperlink ref="AW9" location="'Apparatus Sheet  (17)'!A1" display="Apparatus 17" xr:uid="{7F478F8E-7FBA-4A5A-9F00-92CC9BE8C16D}"/>
    <hyperlink ref="AW10" location="'Apparatus Sheet  (18)'!A1" display="Apparatus 18" xr:uid="{204A7FA1-0A2C-4407-81F0-0737BB8D2F89}"/>
    <hyperlink ref="AW11" location="'Apparatus Sheet  (19)'!A1" display="Apparatus 19" xr:uid="{53BC04ED-DE45-4D9F-862E-DE699699B714}"/>
    <hyperlink ref="AW12" location="'Apparatus Sheet  (20)'!A1" display="Apparatus 20" xr:uid="{472ABF82-9E27-4331-977E-860AF3444F7F}"/>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A2298760-62C5-47CD-BBD0-F63795D6D2DF}">
          <x14:formula1>
            <xm:f>'Fire Station Info 1-5'!$AA$2:$AA$27</xm:f>
          </x14:formula1>
          <xm:sqref>AC4:AQ4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AC35-C0D4-405B-A1E2-18D3E494D734}">
  <sheetPr codeName="Sheet31">
    <tabColor theme="1"/>
    <pageSetUpPr fitToPage="1"/>
  </sheetPr>
  <dimension ref="B1:BD45"/>
  <sheetViews>
    <sheetView showGridLines="0" showRowColHeaders="0" zoomScaleNormal="100" workbookViewId="0">
      <selection activeCell="AS5" sqref="AS5"/>
    </sheetView>
  </sheetViews>
  <sheetFormatPr defaultRowHeight="15" x14ac:dyDescent="0.25"/>
  <cols>
    <col min="1" max="1" width="2.7109375" customWidth="1"/>
    <col min="2" max="2" width="27.7109375" customWidth="1"/>
    <col min="3"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5.28515625" customWidth="1"/>
    <col min="51" max="51" width="5" hidden="1" customWidth="1"/>
    <col min="52" max="52" width="3.85546875" hidden="1" customWidth="1"/>
    <col min="53" max="53" width="12.140625" hidden="1" customWidth="1"/>
    <col min="54" max="54" width="6.28515625" hidden="1" customWidth="1"/>
    <col min="55" max="55" width="5.140625" hidden="1" customWidth="1"/>
    <col min="56" max="57" width="0" hidden="1" customWidth="1"/>
  </cols>
  <sheetData>
    <row r="1" spans="2:56" ht="26.1" customHeight="1" x14ac:dyDescent="0.25">
      <c r="B1" s="173"/>
    </row>
    <row r="2" spans="2:56" ht="27" customHeight="1" thickBot="1" x14ac:dyDescent="0.3">
      <c r="AK2" s="1513" t="s">
        <v>263</v>
      </c>
      <c r="AL2" s="1513"/>
      <c r="AM2" s="1513"/>
      <c r="AN2" s="1513"/>
      <c r="AO2" s="1513"/>
      <c r="AP2" s="1513"/>
      <c r="AR2" s="145"/>
    </row>
    <row r="3" spans="2:56"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2:56" s="7"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2:56" s="7"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Y5" s="7">
        <v>1000</v>
      </c>
      <c r="AZ5" s="7" t="s">
        <v>40</v>
      </c>
      <c r="BA5" s="7" t="s">
        <v>270</v>
      </c>
      <c r="BB5" s="149" t="s">
        <v>271</v>
      </c>
    </row>
    <row r="6" spans="2:56" s="7"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Y6" s="7">
        <v>1250</v>
      </c>
      <c r="AZ6" s="7" t="s">
        <v>41</v>
      </c>
      <c r="BA6" s="7" t="s">
        <v>279</v>
      </c>
      <c r="BB6" s="7" t="s">
        <v>280</v>
      </c>
      <c r="BD6" s="7" t="s">
        <v>269</v>
      </c>
    </row>
    <row r="7" spans="2:56" s="7"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W7" s="11"/>
      <c r="AY7" s="7">
        <v>1500</v>
      </c>
      <c r="BA7" s="7" t="s">
        <v>289</v>
      </c>
      <c r="BB7" s="7" t="s">
        <v>283</v>
      </c>
      <c r="BD7" s="7" t="s">
        <v>278</v>
      </c>
    </row>
    <row r="8" spans="2:56" s="7"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Y8" s="7">
        <v>1750</v>
      </c>
      <c r="BA8" s="7" t="s">
        <v>295</v>
      </c>
      <c r="BB8" s="7" t="s">
        <v>282</v>
      </c>
      <c r="BD8" s="7" t="s">
        <v>288</v>
      </c>
    </row>
    <row r="9" spans="2:56" s="7" customFormat="1" ht="15.95" customHeight="1" thickBot="1" x14ac:dyDescent="0.3">
      <c r="C9" s="117"/>
      <c r="D9" s="1446" t="s">
        <v>296</v>
      </c>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1"/>
      <c r="AG9" s="1521"/>
      <c r="AH9" s="1521"/>
      <c r="AI9" s="1521"/>
      <c r="AJ9" s="1521"/>
      <c r="AK9" s="1521"/>
      <c r="AL9" s="1521"/>
      <c r="AM9" s="1521"/>
      <c r="AN9" s="1521"/>
      <c r="AO9" s="1521"/>
      <c r="AP9" s="1522"/>
      <c r="AR9" s="146">
        <f>'Apparatus Sheet  (7)'!W3</f>
        <v>0</v>
      </c>
      <c r="AS9" s="170" t="s">
        <v>297</v>
      </c>
      <c r="AT9" s="147"/>
      <c r="AU9" s="148">
        <f>'Apparatus Sheet  (17)'!W3</f>
        <v>0</v>
      </c>
      <c r="AV9" s="172" t="s">
        <v>298</v>
      </c>
      <c r="AY9" s="7">
        <v>2000</v>
      </c>
      <c r="BA9" s="7" t="s">
        <v>300</v>
      </c>
      <c r="BD9" s="7" t="s">
        <v>294</v>
      </c>
    </row>
    <row r="10" spans="2:56" s="7"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Y10" s="7">
        <v>750</v>
      </c>
      <c r="BD10" s="7" t="s">
        <v>299</v>
      </c>
    </row>
    <row r="11" spans="2:56"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Y11" s="7">
        <v>500</v>
      </c>
      <c r="BA11" s="7" t="s">
        <v>278</v>
      </c>
      <c r="BD11" s="7" t="s">
        <v>305</v>
      </c>
    </row>
    <row r="12" spans="2:56" s="7"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Y12" s="7">
        <v>250</v>
      </c>
      <c r="BA12" s="7" t="s">
        <v>317</v>
      </c>
      <c r="BD12" s="7" t="s">
        <v>309</v>
      </c>
    </row>
    <row r="13" spans="2:56"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BD13" s="7" t="s">
        <v>316</v>
      </c>
    </row>
    <row r="14" spans="2:56"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c r="BD14" s="7" t="s">
        <v>62</v>
      </c>
    </row>
    <row r="15" spans="2:56"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2:56"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016" t="s">
        <v>351</v>
      </c>
      <c r="M30" s="1016"/>
      <c r="N30" s="1016"/>
      <c r="O30" s="1016"/>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42"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42"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42"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42"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42"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42"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42"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25"/>
      <c r="Y39" s="426"/>
      <c r="Z39" s="426"/>
      <c r="AA39" s="426"/>
      <c r="AB39" s="426"/>
      <c r="AC39" s="426"/>
      <c r="AD39" s="426"/>
      <c r="AE39" s="426"/>
      <c r="AF39" s="426"/>
      <c r="AG39" s="426"/>
      <c r="AH39" s="426"/>
      <c r="AI39" s="426"/>
      <c r="AJ39" s="426"/>
      <c r="AK39" s="426"/>
      <c r="AL39" s="426"/>
      <c r="AM39" s="426"/>
      <c r="AN39" s="426"/>
      <c r="AO39" s="426"/>
      <c r="AP39" s="427"/>
    </row>
    <row r="40" spans="4:42"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28"/>
      <c r="Y40" s="429"/>
      <c r="Z40" s="429"/>
      <c r="AA40" s="429"/>
      <c r="AB40" s="429"/>
      <c r="AC40" s="429"/>
      <c r="AD40" s="429"/>
      <c r="AE40" s="429"/>
      <c r="AF40" s="429"/>
      <c r="AG40" s="429"/>
      <c r="AH40" s="429"/>
      <c r="AI40" s="429"/>
      <c r="AJ40" s="429"/>
      <c r="AK40" s="429"/>
      <c r="AL40" s="429"/>
      <c r="AM40" s="429"/>
      <c r="AN40" s="429"/>
      <c r="AO40" s="429"/>
      <c r="AP40" s="430"/>
    </row>
    <row r="41" spans="4:42"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28"/>
      <c r="Y41" s="429"/>
      <c r="Z41" s="429"/>
      <c r="AA41" s="429"/>
      <c r="AB41" s="429"/>
      <c r="AC41" s="429"/>
      <c r="AD41" s="429"/>
      <c r="AE41" s="429"/>
      <c r="AF41" s="429"/>
      <c r="AG41" s="429"/>
      <c r="AH41" s="429"/>
      <c r="AI41" s="429"/>
      <c r="AJ41" s="429"/>
      <c r="AK41" s="429"/>
      <c r="AL41" s="429"/>
      <c r="AM41" s="429"/>
      <c r="AN41" s="429"/>
      <c r="AO41" s="429"/>
      <c r="AP41" s="430"/>
    </row>
    <row r="42" spans="4:42"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28"/>
      <c r="Y42" s="429"/>
      <c r="Z42" s="429"/>
      <c r="AA42" s="429"/>
      <c r="AB42" s="429"/>
      <c r="AC42" s="429"/>
      <c r="AD42" s="429"/>
      <c r="AE42" s="429"/>
      <c r="AF42" s="429"/>
      <c r="AG42" s="429"/>
      <c r="AH42" s="429"/>
      <c r="AI42" s="429"/>
      <c r="AJ42" s="429"/>
      <c r="AK42" s="429"/>
      <c r="AL42" s="429"/>
      <c r="AM42" s="429"/>
      <c r="AN42" s="429"/>
      <c r="AO42" s="429"/>
      <c r="AP42" s="430"/>
    </row>
    <row r="43" spans="4:42"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28"/>
      <c r="Y43" s="429"/>
      <c r="Z43" s="429"/>
      <c r="AA43" s="429"/>
      <c r="AB43" s="429"/>
      <c r="AC43" s="429"/>
      <c r="AD43" s="429"/>
      <c r="AE43" s="429"/>
      <c r="AF43" s="429"/>
      <c r="AG43" s="429"/>
      <c r="AH43" s="429"/>
      <c r="AI43" s="429"/>
      <c r="AJ43" s="429"/>
      <c r="AK43" s="429"/>
      <c r="AL43" s="429"/>
      <c r="AM43" s="429"/>
      <c r="AN43" s="429"/>
      <c r="AO43" s="429"/>
      <c r="AP43" s="430"/>
    </row>
    <row r="44" spans="4:42"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31"/>
      <c r="Y44" s="432"/>
      <c r="Z44" s="432"/>
      <c r="AA44" s="432"/>
      <c r="AB44" s="432"/>
      <c r="AC44" s="432"/>
      <c r="AD44" s="432"/>
      <c r="AE44" s="432"/>
      <c r="AF44" s="432"/>
      <c r="AG44" s="432"/>
      <c r="AH44" s="432"/>
      <c r="AI44" s="432"/>
      <c r="AJ44" s="432"/>
      <c r="AK44" s="432"/>
      <c r="AL44" s="432"/>
      <c r="AM44" s="432"/>
      <c r="AN44" s="432"/>
      <c r="AO44" s="432"/>
      <c r="AP44" s="433"/>
    </row>
    <row r="45" spans="4:42" ht="15.95" customHeight="1" x14ac:dyDescent="0.25"/>
  </sheetData>
  <sheetProtection algorithmName="SHA-512" hashValue="fTPOJlzltqC8VdRaoG1O8LQqoIQd5gIzXjca/rfu16wW3cQDE5v+XPVlRqk2+2McDH8hBG7XHw888Oakiy/2YQ==" saltValue="FFQPFeNed/HzBBIRWKXPhw==" spinCount="100000" sheet="1" objects="1" scenarios="1"/>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O6:AP6 W38:W39" xr:uid="{D222D1FA-9457-4483-95A2-F73E397304FA}">
      <formula1>$AZ$5:$AZ$6</formula1>
    </dataValidation>
    <dataValidation type="list" allowBlank="1" showInputMessage="1" showErrorMessage="1" sqref="K12:N12" xr:uid="{BDA42C41-175E-4FFB-A671-6080AF59F781}">
      <formula1>$BA$10:$BA$12</formula1>
    </dataValidation>
    <dataValidation type="list" allowBlank="1" showInputMessage="1" showErrorMessage="1" sqref="AI12" xr:uid="{E8CD5A5B-8D6E-474F-853D-7F6FAB018A69}">
      <formula1>$BA$5:$BA$9</formula1>
    </dataValidation>
    <dataValidation type="list" allowBlank="1" showInputMessage="1" showErrorMessage="1" sqref="AN27:AP36" xr:uid="{81C54EBB-2891-41F7-BF3A-52CDAD88E6FF}">
      <formula1>$AZ$4:$AZ$6</formula1>
    </dataValidation>
    <dataValidation type="list" allowBlank="1" showInputMessage="1" showErrorMessage="1" sqref="AD3:AH3" xr:uid="{FEF395AF-325D-4A2E-BD3B-249542D38BCF}">
      <formula1>$BD$5:$BD$14</formula1>
    </dataValidation>
    <dataValidation type="whole" errorStyle="information" allowBlank="1" showInputMessage="1" showErrorMessage="1" error="This cell must be a number" sqref="T16:V16 T20:V20 T21:V21 T18:V18 T17:V17 T23:V23 T26:V26 T27:V27 T28:V28 T29:V29 T30:V30 T31:V31 T32:V32 T34:V34 T38:V38 T40:V40 T41:V41 T42:V42 T44:V44 AN25:AP25 AN24:AP24 AN23:AP23 AN22:AP22 AN21:AP21 AN19:AP19 AN18:AP18 AN17:AP17 AN16:AP16 AN15:AP15" xr:uid="{2AAB7157-3892-439D-9273-7585EB08B7AD}">
      <formula1>0</formula1>
      <formula2>5000</formula2>
    </dataValidation>
  </dataValidations>
  <hyperlinks>
    <hyperlink ref="AS3" location="'Apparatus Sheet '!A1" display="Apparatus 1" xr:uid="{B6728260-11AD-463D-A7AF-C7E20CBA49F6}"/>
    <hyperlink ref="AS4" location="'Apparatus Sheet  (2)'!A1" display="Apparatus 2" xr:uid="{D6AC1B9E-E9D6-4857-968E-39F2702FBCF3}"/>
    <hyperlink ref="AS5" location="'Apparatus Sheet  (3)'!A1" display="Apparatus 3" xr:uid="{50FF8D3E-B591-48EA-8165-97734D77FB67}"/>
    <hyperlink ref="AS6" location="'Apparatus Sheet  (4)'!A1" display="Apparatus 4" xr:uid="{DE136743-9918-4DEB-8403-B54593310CDA}"/>
    <hyperlink ref="AS7" location="'Apparatus Sheet  (5)'!A1" display="Apparatus 5" xr:uid="{3185FD64-DF8A-473F-8AB5-DADDE6065692}"/>
    <hyperlink ref="AS8" location="'Apparatus Sheet  (6)'!A1" display="Apparatus 6" xr:uid="{CC193869-B87D-4A84-A21B-5ACB81A4E56D}"/>
    <hyperlink ref="AS9" location="'Apparatus Sheet  (7)'!A1" display="Apparatus 7" xr:uid="{873F611C-7627-478B-97E4-9AE59F0CC111}"/>
    <hyperlink ref="AS10" location="'Apparatus Sheet  (8)'!A1" display="Apparatus 8" xr:uid="{57D461EE-BD2D-4934-B18E-04ED1F31647E}"/>
    <hyperlink ref="AS11" location="'Apparatus Sheet  (9)'!A1" display="Apparatus 9" xr:uid="{7CE33B64-84A4-43D6-8113-F682524F78FD}"/>
    <hyperlink ref="AS12" location="'Apparatus Sheet  (10)'!A1" display="Apparatus 10" xr:uid="{6F675C13-BDC8-4AEB-89D3-B82083257F6F}"/>
    <hyperlink ref="AV3" location="'Apparatus Sheet  (11)'!A1" display="Apparatus 11" xr:uid="{10DD49C0-2033-4BE7-B78D-969F65D3DA86}"/>
    <hyperlink ref="AV4" location="'Apparatus Sheet  (12)'!A1" display="Apparatus 12" xr:uid="{92C4F1EF-430C-4111-9278-CD34EF7FDE89}"/>
    <hyperlink ref="AV5" location="'Apparatus Sheet  (13)'!A1" display="Apparatus 13" xr:uid="{9D91522C-F7A8-49F8-A584-47F8C35ED2C6}"/>
    <hyperlink ref="AV6" location="'Apparatus Sheet  (14)'!A1" display="Apparatus 14" xr:uid="{7DE7C11A-5434-407D-A565-EE7E174A3457}"/>
    <hyperlink ref="AV7" location="'Apparatus Sheet  (15)'!A1" display="Apparatus 15" xr:uid="{6CF4FA43-6614-4213-8252-85CAA06F6EEF}"/>
    <hyperlink ref="AV8" location="'Apparatus Sheet  (16)'!A1" display="Apparatus 16" xr:uid="{1B306575-2952-4A3F-A75E-08B813EEB98A}"/>
    <hyperlink ref="AV9" location="'Apparatus Sheet  (17)'!A1" display="Apparatus 17" xr:uid="{2B3FA59A-FBA2-46CE-A2A4-C2168FDD2560}"/>
    <hyperlink ref="AV10" location="'Apparatus Sheet  (18)'!A1" display="Apparatus 18" xr:uid="{FB315C75-665D-4AED-A989-EF60220C07B6}"/>
    <hyperlink ref="AV11" location="'Apparatus Sheet  (19)'!A1" display="Apparatus 19" xr:uid="{D72AA0B6-6E47-4A02-9AB5-9D9E52DE37B6}"/>
    <hyperlink ref="AV12" location="'Apparatus Sheet  (20)'!A1" display="Apparatus 20" xr:uid="{29597B38-43A6-415F-913D-BD8A08903607}"/>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939293AD-7ABC-490A-9B20-1BF078FBDB25}">
          <x14:formula1>
            <xm:f>'Fire Station Info 1-5'!$AA$2:$AA$27</xm:f>
          </x14:formula1>
          <xm:sqref>AB4:AP4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4C5C-11E8-4C40-A74E-A1BD049E823C}">
  <sheetPr codeName="Sheet32">
    <tabColor theme="1"/>
    <pageSetUpPr fitToPage="1"/>
  </sheetPr>
  <dimension ref="A1:BC45"/>
  <sheetViews>
    <sheetView showGridLines="0" showRowColHeaders="0" zoomScaleNormal="100" workbookViewId="0">
      <selection activeCell="AS6" sqref="AS6"/>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267</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016" t="s">
        <v>351</v>
      </c>
      <c r="M30" s="1016"/>
      <c r="N30" s="1016"/>
      <c r="O30" s="1016"/>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7w5I0gBSHI0obLO1Fjq36afdqiizGniUwzyXUN500XVK5/75/fjV7ZBfl/qTM61xXBupwsJLCfN45TrpD4AFQ==" saltValue="VdaBOWEmzfibPU9tz0HWW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CE1AD3DB-834F-4941-9437-1FE460CF69F0}">
      <formula1>$AX$5:$AX$13</formula1>
    </dataValidation>
    <dataValidation type="list" allowBlank="1" showInputMessage="1" showErrorMessage="1" sqref="AN27:AP36" xr:uid="{9D1DD2B1-CD9F-4C81-85CC-A1A005E04229}">
      <formula1>$BA$4:$BA$6</formula1>
    </dataValidation>
    <dataValidation type="list" allowBlank="1" showInputMessage="1" showErrorMessage="1" sqref="AI12" xr:uid="{A35DD173-D40F-4CAC-933C-B63EF3E33E50}">
      <formula1>$BB$5:$BB$9</formula1>
    </dataValidation>
    <dataValidation type="list" allowBlank="1" showInputMessage="1" showErrorMessage="1" sqref="K12:N12" xr:uid="{303633FA-226C-46EA-BC15-2861CCAE8AB5}">
      <formula1>$BB$10:$BB$12</formula1>
    </dataValidation>
    <dataValidation type="list" allowBlank="1" showInputMessage="1" showErrorMessage="1" sqref="AO6:AP6 W38:W39" xr:uid="{8CE9697D-8D39-41DB-B8F0-3F738C35603A}">
      <formula1>$BA$5:$BA$6</formula1>
    </dataValidation>
    <dataValidation type="whole" errorStyle="information" allowBlank="1" showInputMessage="1" showErrorMessage="1" error="This cell must be a number" sqref="T16:V16 T17:V17 T18:V18 T20:V20 T21:V21 T23:V23 T26:V26 T27:V27 T28:V28 T29:V29 T30:V30 T31:V31 T32:V32 Q30:R30 T34:V34 T38:V38 T40:V40 T41:V41 T42:V42 T44:V44 AN25:AP25 AN23:AP23 AN24:AP24 AN22:AP22 AN21:AP21 AN19:AP19 AN18:AP18 AN17:AP17 AN16:AP16 AN15:AP15" xr:uid="{A7F7C90C-8B1A-48A4-921E-1ADD81A1BEFE}">
      <formula1>0</formula1>
      <formula2>5000</formula2>
    </dataValidation>
  </dataValidations>
  <hyperlinks>
    <hyperlink ref="AS3" location="'Apparatus Sheet '!A1" display="Apparatus 1" xr:uid="{93AD9B36-5D76-4DB5-8366-316CEDA85CAD}"/>
    <hyperlink ref="AS4" location="'Apparatus Sheet  (2)'!A1" display="Apparatus 2" xr:uid="{9F6F2C29-054A-4942-AE40-795583AFFE18}"/>
    <hyperlink ref="AS5" location="'Apparatus Sheet  (3)'!A1" display="Apparatus 3" xr:uid="{357523A9-240B-4B4C-843D-FC121CE22590}"/>
    <hyperlink ref="AS6" location="'Apparatus Sheet  (4)'!A1" display="Apparatus 4" xr:uid="{8AC41559-0FB4-4B41-ADDC-582AD73668D1}"/>
    <hyperlink ref="AS7" location="'Apparatus Sheet  (5)'!A1" display="Apparatus 5" xr:uid="{314C0233-5D05-45E1-AD83-3A34542C811C}"/>
    <hyperlink ref="AS8" location="'Apparatus Sheet  (6)'!A1" display="Apparatus 6" xr:uid="{C3EF00E5-C5E6-46D5-AE46-E9D0E8575DD4}"/>
    <hyperlink ref="AS9" location="'Apparatus Sheet  (7)'!A1" display="Apparatus 7" xr:uid="{BBA2E820-A7DC-4E2A-ADB8-F6B1B975402E}"/>
    <hyperlink ref="AS10" location="'Apparatus Sheet  (8)'!A1" display="Apparatus 8" xr:uid="{14015230-9D17-4BAF-BE89-0DCD323FA9AC}"/>
    <hyperlink ref="AS11" location="'Apparatus Sheet  (9)'!A1" display="Apparatus 9" xr:uid="{746FA375-1C04-4E15-8155-BF6A7A319F94}"/>
    <hyperlink ref="AS12" location="'Apparatus Sheet  (10)'!A1" display="Apparatus 10" xr:uid="{7A26D72A-8BF7-47B9-94BB-5020F2F0BE31}"/>
    <hyperlink ref="AV3" location="'Apparatus Sheet  (11)'!A1" display="Apparatus 11" xr:uid="{580A96B8-4A09-4624-AAA2-206BB2F2E7EB}"/>
    <hyperlink ref="AV4" location="'Apparatus Sheet  (12)'!A1" display="Apparatus 12" xr:uid="{92CE72AC-1210-4A29-B536-8C735ECE8EE0}"/>
    <hyperlink ref="AV5" location="'Apparatus Sheet  (13)'!A1" display="Apparatus 13" xr:uid="{CC574CBA-E331-433F-85ED-6A9B6E977E95}"/>
    <hyperlink ref="AV6" location="'Apparatus Sheet  (14)'!A1" display="Apparatus 14" xr:uid="{DE3CB2B7-6EE9-4279-811F-933725F23523}"/>
    <hyperlink ref="AV7" location="'Apparatus Sheet  (15)'!A1" display="Apparatus 15" xr:uid="{7430F28C-219D-4684-A3FE-5A9107400538}"/>
    <hyperlink ref="AV8" location="'Apparatus Sheet  (16)'!A1" display="Apparatus 16" xr:uid="{CB477B7E-730E-4777-8590-3FE96AB891BF}"/>
    <hyperlink ref="AV9" location="'Apparatus Sheet  (17)'!A1" display="Apparatus 17" xr:uid="{44F95B58-EA14-46F7-AA49-59CB803A1D7A}"/>
    <hyperlink ref="AV10" location="'Apparatus Sheet  (18)'!A1" display="Apparatus 18" xr:uid="{4F1F482B-9443-4B7C-BDA3-6522917BB209}"/>
    <hyperlink ref="AV11" location="'Apparatus Sheet  (19)'!A1" display="Apparatus 19" xr:uid="{DB49DE86-F4FA-4C60-A64D-203794626768}"/>
    <hyperlink ref="AV12" location="'Apparatus Sheet  (20)'!A1" display="Apparatus 20" xr:uid="{FDAE5C1C-0F0D-435F-B517-68E9AB7902E7}"/>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568B427-84C6-4BF9-A8C0-8E7FA965BBA7}">
          <x14:formula1>
            <xm:f>'Fire Station Info 1-5'!$AA$2:$AA$27</xm:f>
          </x14:formula1>
          <xm:sqref>AB4:AP4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2CD21-E0D7-446A-92F7-D2B6A10232C8}">
  <sheetPr codeName="Sheet33">
    <tabColor theme="1"/>
    <pageSetUpPr fitToPage="1"/>
  </sheetPr>
  <dimension ref="A1:BC45"/>
  <sheetViews>
    <sheetView showGridLines="0" showRowColHeaders="0" zoomScaleNormal="100" workbookViewId="0">
      <selection activeCell="AS7" sqref="AS7"/>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276</v>
      </c>
      <c r="AL2" s="1513"/>
      <c r="AM2" s="1513"/>
      <c r="AN2" s="1513"/>
      <c r="AO2" s="1513"/>
      <c r="AP2" s="1513"/>
      <c r="AR2" s="145"/>
    </row>
    <row r="3" spans="1:55"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7"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446" t="s">
        <v>296</v>
      </c>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1"/>
      <c r="AG9" s="1521"/>
      <c r="AH9" s="1521"/>
      <c r="AI9" s="1521"/>
      <c r="AJ9" s="1521"/>
      <c r="AK9" s="1521"/>
      <c r="AL9" s="1521"/>
      <c r="AM9" s="1521"/>
      <c r="AN9" s="1521"/>
      <c r="AO9" s="1521"/>
      <c r="AP9" s="1522"/>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016" t="s">
        <v>351</v>
      </c>
      <c r="M30" s="1016"/>
      <c r="N30" s="1016"/>
      <c r="O30" s="1016"/>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oLeX1/8M8ZuzsIlg7bJqNitQdCBTP/ftlfITBjzozxODUqjGIZecS+mQeYtHAWtfK2Cj9YmoqUCH5otssO7AEA==" saltValue="t1mRG6aetkRGaZ3mgSmfp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7">
    <dataValidation type="list" allowBlank="1" showInputMessage="1" showErrorMessage="1" sqref="AD3:AH3" xr:uid="{5C9936CD-5801-46D8-8823-7F3176B76055}">
      <formula1>$AX$5:$AX$13</formula1>
    </dataValidation>
    <dataValidation type="list" allowBlank="1" showInputMessage="1" showErrorMessage="1" sqref="AO6:AP6 W38:W39" xr:uid="{32A641E0-C0B6-4D72-8D68-6609C69AE017}">
      <formula1>$BA$5:$BA$6</formula1>
    </dataValidation>
    <dataValidation type="list" allowBlank="1" showInputMessage="1" showErrorMessage="1" sqref="K12:N12" xr:uid="{39C3F9B5-3A90-43B4-A525-E59670CA6361}">
      <formula1>$BB$10:$BB$12</formula1>
    </dataValidation>
    <dataValidation type="list" allowBlank="1" showInputMessage="1" showErrorMessage="1" sqref="AI12" xr:uid="{04C11BE1-6ADC-4634-AAA4-D832B4D696B0}">
      <formula1>$BB$5:$BB$9</formula1>
    </dataValidation>
    <dataValidation type="list" allowBlank="1" showInputMessage="1" showErrorMessage="1" sqref="AN27:AP36" xr:uid="{C0B73150-C51F-488B-A8C7-F7BDD9C5F4A9}">
      <formula1>$BA$4:$BA$6</formula1>
    </dataValidation>
    <dataValidation type="whole" allowBlank="1" showInputMessage="1" showErrorMessage="1" error="This cell must be a number" sqref="D41:S41" xr:uid="{6527F4EC-515E-48B5-912C-036A5480B8B5}">
      <formula1>0</formula1>
      <formula2>5000</formula2>
    </dataValidation>
    <dataValidation type="whole" errorStyle="information" allowBlank="1" showInputMessage="1" showErrorMessage="1" error="This cell must be a number" sqref="T16:V16 T17:V17 T18:V18 T20:V20 T21:V21 T23:V23 T26:V26 T27:V27 T28:V28 T29:V29 T30:V30 T31:V31 T32:V32 T34:V34 T38:V38 T40:V40 T41:V41 T42:V42 T44:V44 AN15:AP15 AN16:AP16 AN17:AP17 AN18:AP18 AN19:AP19 AN21:AP21 AN22:AP22 AN23:AP23 AN24:AP24 AN25:AP25" xr:uid="{AE133280-FA98-48F1-BDEC-FE269F503436}">
      <formula1>0</formula1>
      <formula2>5000</formula2>
    </dataValidation>
  </dataValidations>
  <hyperlinks>
    <hyperlink ref="AS3" location="'Apparatus Sheet '!A1" display="Apparatus 1" xr:uid="{92DE9E4E-B0C5-4619-912F-1DE4CEBAC85B}"/>
    <hyperlink ref="AS4" location="'Apparatus Sheet  (2)'!A1" display="Apparatus 2" xr:uid="{14E99F9F-E33C-42B1-BE58-A527A7B8F5A8}"/>
    <hyperlink ref="AS5" location="'Apparatus Sheet  (3)'!A1" display="Apparatus 3" xr:uid="{3BC27038-62E9-4044-B643-9FCC74F5E726}"/>
    <hyperlink ref="AS6" location="'Apparatus Sheet  (4)'!A1" display="Apparatus 4" xr:uid="{62E24BF1-E941-4BF8-B432-D3A01613D794}"/>
    <hyperlink ref="AS7" location="'Apparatus Sheet  (5)'!A1" display="Apparatus 5" xr:uid="{E320E237-8A5C-4920-84E5-E0E0DA1D0F7C}"/>
    <hyperlink ref="AS8" location="'Apparatus Sheet  (6)'!A1" display="Apparatus 6" xr:uid="{C7E2FA04-B36F-47CA-836C-88867745C3E9}"/>
    <hyperlink ref="AS9" location="'Apparatus Sheet  (7)'!A1" display="Apparatus 7" xr:uid="{2673ADF7-509B-466D-94A6-CCACC2F74AD4}"/>
    <hyperlink ref="AS10" location="'Apparatus Sheet  (8)'!A1" display="Apparatus 8" xr:uid="{D80610A1-7E75-421D-839F-2DFC0D7812EB}"/>
    <hyperlink ref="AS11" location="'Apparatus Sheet  (9)'!A1" display="Apparatus 9" xr:uid="{57FCB506-12B1-4287-BE69-920F0C45932A}"/>
    <hyperlink ref="AS12" location="'Apparatus Sheet  (10)'!A1" display="Apparatus 10" xr:uid="{843B53F5-65F3-496D-8173-0D65401C0508}"/>
    <hyperlink ref="AV3" location="'Apparatus Sheet  (11)'!A1" display="Apparatus 11" xr:uid="{2B0E7416-BEE4-45F3-9B11-321BCF5819EA}"/>
    <hyperlink ref="AV4" location="'Apparatus Sheet  (12)'!A1" display="Apparatus 12" xr:uid="{3152B75F-CF87-45F2-9F53-AE2036B7AE3B}"/>
    <hyperlink ref="AV5" location="'Apparatus Sheet  (13)'!A1" display="Apparatus 13" xr:uid="{DA61DB64-B4ED-42E1-BA1F-379E779A2918}"/>
    <hyperlink ref="AV6" location="'Apparatus Sheet  (14)'!A1" display="Apparatus 14" xr:uid="{0901DAA2-F104-4BD2-AAFF-703E757172D7}"/>
    <hyperlink ref="AV7" location="'Apparatus Sheet  (15)'!A1" display="Apparatus 15" xr:uid="{00D374D4-7B3A-4788-9C80-6ECB4053F4AD}"/>
    <hyperlink ref="AV8" location="'Apparatus Sheet  (16)'!A1" display="Apparatus 16" xr:uid="{B7ABFC26-D4F9-4F4D-A597-1C8D658E73BE}"/>
    <hyperlink ref="AV9" location="'Apparatus Sheet  (17)'!A1" display="Apparatus 17" xr:uid="{5A846477-A468-432A-8BFD-C01664437647}"/>
    <hyperlink ref="AV10" location="'Apparatus Sheet  (18)'!A1" display="Apparatus 18" xr:uid="{18C8EF65-01B7-48AD-98AF-FBF5B94F8F05}"/>
    <hyperlink ref="AV11" location="'Apparatus Sheet  (19)'!A1" display="Apparatus 19" xr:uid="{3DE063E2-83CF-41D8-A96D-3BFCEB9A7D2D}"/>
    <hyperlink ref="AV12" location="'Apparatus Sheet  (20)'!A1" display="Apparatus 20" xr:uid="{E7755FD6-FA08-4787-93C7-E6008F3EF099}"/>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8B1C734-CDCD-4F0E-A4C3-CA6D131940AC}">
          <x14:formula1>
            <xm:f>'Fire Station Info 1-5'!$AA$2:$AA$27</xm:f>
          </x14:formula1>
          <xm:sqref>AB4:AP4</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9416F-2F6F-47B6-B383-2AFF19DECA8E}">
  <sheetPr codeName="Sheet34">
    <tabColor theme="1"/>
    <pageSetUpPr fitToPage="1"/>
  </sheetPr>
  <dimension ref="A1:BC45"/>
  <sheetViews>
    <sheetView showGridLines="0" showRowColHeaders="0" zoomScaleNormal="100" workbookViewId="0">
      <selection activeCell="AS8" sqref="AS8"/>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286</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c r="U45" t="s">
        <v>254</v>
      </c>
    </row>
  </sheetData>
  <sheetProtection algorithmName="SHA-512" hashValue="BkupFXsUXBR0nje57ZxHCdvWmgnePecalLcFErEeXBlGZY6lJi2Ww/QT8u9JuVUAZx+DbwbPlUHrvQ7io+SpMQ==" saltValue="RZ8H7tvXhj1+dqxZDsgdZw=="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E0398CD0-5F05-488F-B734-431840254252}">
      <formula1>$AX$5:$AX$13</formula1>
    </dataValidation>
    <dataValidation type="list" allowBlank="1" showInputMessage="1" showErrorMessage="1" sqref="AN27:AP36" xr:uid="{A7C479C3-307A-4431-AED4-85AE7E603776}">
      <formula1>$BA$4:$BA$6</formula1>
    </dataValidation>
    <dataValidation type="list" allowBlank="1" showInputMessage="1" showErrorMessage="1" sqref="AI12" xr:uid="{A814D950-340A-47A7-9918-61F666983D4A}">
      <formula1>$BB$5:$BB$9</formula1>
    </dataValidation>
    <dataValidation type="list" allowBlank="1" showInputMessage="1" showErrorMessage="1" sqref="K12:N12" xr:uid="{4B5F769D-92D8-406A-892A-09BEEB74BD71}">
      <formula1>$BB$10:$BB$12</formula1>
    </dataValidation>
    <dataValidation type="list" allowBlank="1" showInputMessage="1" showErrorMessage="1" sqref="AO6:AP6 W38:W39" xr:uid="{B1A3BAC7-2CF0-4FF1-A013-C8EB2DF45785}">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25:AP25 AN24:AP24 AN23:AP23 AN22:AP22 AN21:AP21 AN19:AP19 AN18:AP18 AN17:AP17 AN16:AP16 AN15:AP15" xr:uid="{970CCDC5-CC79-46C5-81C9-3E9436AF1F60}">
      <formula1>0</formula1>
      <formula2>5000</formula2>
    </dataValidation>
  </dataValidations>
  <hyperlinks>
    <hyperlink ref="AS3" location="'Apparatus Sheet '!A1" display="Apparatus 1" xr:uid="{81121D6C-4F91-4E79-8876-F13E7D521320}"/>
    <hyperlink ref="AS4" location="'Apparatus Sheet  (2)'!A1" display="Apparatus 2" xr:uid="{95D6F6CA-040F-42C2-B19C-579ADC7860BE}"/>
    <hyperlink ref="AS5" location="'Apparatus Sheet  (3)'!A1" display="Apparatus 3" xr:uid="{E9B9C79A-9200-4819-AB22-57C80093A616}"/>
    <hyperlink ref="AS6" location="'Apparatus Sheet  (4)'!A1" display="Apparatus 4" xr:uid="{32F2FB70-9A7D-4F1D-B44C-21B2354E9F05}"/>
    <hyperlink ref="AS7" location="'Apparatus Sheet  (5)'!A1" display="Apparatus 5" xr:uid="{F8FDF13A-DAB2-4AD9-958F-D51027AE5B5B}"/>
    <hyperlink ref="AS8" location="'Apparatus Sheet  (6)'!A1" display="Apparatus 6" xr:uid="{5D1E5D28-0C8B-4CBE-B290-54FA3BB913B0}"/>
    <hyperlink ref="AS9" location="'Apparatus Sheet  (7)'!A1" display="Apparatus 7" xr:uid="{D142F4E8-EA36-4BD2-9D3F-FD4B21DA37B0}"/>
    <hyperlink ref="AS10" location="'Apparatus Sheet  (8)'!A1" display="Apparatus 8" xr:uid="{FA07B2E3-55C6-4BE2-B645-75A0F2E76443}"/>
    <hyperlink ref="AS11" location="'Apparatus Sheet  (9)'!A1" display="Apparatus 9" xr:uid="{95CC5AC2-9900-4CD4-A245-4B0682ED76E4}"/>
    <hyperlink ref="AS12" location="'Apparatus Sheet  (10)'!A1" display="Apparatus 10" xr:uid="{F23D5A13-7E0A-4D17-BEEF-86AFD865772A}"/>
    <hyperlink ref="AV3" location="'Apparatus Sheet  (11)'!A1" display="Apparatus 11" xr:uid="{08F1C9BF-0936-4289-A4F4-8E0C3266D446}"/>
    <hyperlink ref="AV4" location="'Apparatus Sheet  (12)'!A1" display="Apparatus 12" xr:uid="{6E2A0193-D28B-4FB3-9DAA-675CDC12484B}"/>
    <hyperlink ref="AV5" location="'Apparatus Sheet  (13)'!A1" display="Apparatus 13" xr:uid="{4FBFB251-CC29-4D9B-9D5C-7E5B28294631}"/>
    <hyperlink ref="AV6" location="'Apparatus Sheet  (14)'!A1" display="Apparatus 14" xr:uid="{11ABC710-453B-46C3-A378-0187667921CE}"/>
    <hyperlink ref="AV7" location="'Apparatus Sheet  (15)'!A1" display="Apparatus 15" xr:uid="{F6C9B937-DD6D-4FAD-9C49-143B82B4AD62}"/>
    <hyperlink ref="AV8" location="'Apparatus Sheet  (16)'!A1" display="Apparatus 16" xr:uid="{40BBE475-736D-4DB3-B643-E26AABAB0147}"/>
    <hyperlink ref="AV9" location="'Apparatus Sheet  (17)'!A1" display="Apparatus 17" xr:uid="{2D69F7F3-6FC1-4541-80FF-ED2444F26D9C}"/>
    <hyperlink ref="AV10" location="'Apparatus Sheet  (18)'!A1" display="Apparatus 18" xr:uid="{60149C0C-5258-465C-90DE-A763EE81514A}"/>
    <hyperlink ref="AV11" location="'Apparatus Sheet  (19)'!A1" display="Apparatus 19" xr:uid="{0B7CC5B8-9EFF-4C8C-8251-2D1A51A5FE00}"/>
    <hyperlink ref="AV12" location="'Apparatus Sheet  (20)'!A1" display="Apparatus 20" xr:uid="{A38C37BC-93F7-4AA5-9B9C-6AF5020C0859}"/>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FE40108-233C-430C-A959-760B7FF4D826}">
          <x14:formula1>
            <xm:f>'Fire Station Info 1-5'!$AA$2:$AA$27</xm:f>
          </x14:formula1>
          <xm:sqref>AB4:AP4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B6306-B9B0-45E0-B332-4FE558C8FF71}">
  <sheetPr codeName="Sheet35">
    <tabColor theme="1"/>
    <pageSetUpPr fitToPage="1"/>
  </sheetPr>
  <dimension ref="A1:BC45"/>
  <sheetViews>
    <sheetView showGridLines="0" showRowColHeaders="0" zoomScaleNormal="100" workbookViewId="0">
      <selection activeCell="AS9" sqref="AS9"/>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292</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cfggx5e+tasE0VSRVf3hILcPGzWMQOO1GIO6ZJiTP/m5n60VLnqYaslYiDYqtRf/3QzG4ege1v1wsKyGp/hpNQ==" saltValue="ms0B3TlwzHwMhc05prF1KA=="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866A3811-A20E-4B5D-91AC-95463FB71D97}">
      <formula1>$AX$5:$AX$13</formula1>
    </dataValidation>
    <dataValidation type="list" allowBlank="1" showInputMessage="1" showErrorMessage="1" sqref="AO6:AP6 W38:W39" xr:uid="{09EC3143-560B-4F1F-A1F4-B5C8CF41F224}">
      <formula1>$BA$5:$BA$6</formula1>
    </dataValidation>
    <dataValidation type="list" allowBlank="1" showInputMessage="1" showErrorMessage="1" sqref="K12:N12" xr:uid="{B9675293-30B3-40FE-964E-1FC0320FE696}">
      <formula1>$BB$10:$BB$12</formula1>
    </dataValidation>
    <dataValidation type="list" allowBlank="1" showInputMessage="1" showErrorMessage="1" sqref="AI12" xr:uid="{3D6B2C1B-BC45-42E7-8714-B30ACD467B23}">
      <formula1>$BB$5:$BB$9</formula1>
    </dataValidation>
    <dataValidation type="list" allowBlank="1" showInputMessage="1" showErrorMessage="1" sqref="AN27:AP36" xr:uid="{A001F24D-F529-44DB-92A5-A936D6D5050F}">
      <formula1>$BA$4:$BA$6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25:AP25 AN24:AP24 AN23:AP23 AN22:AP22 AN21:AP21 AN19:AP19 AN18:AP18 AN17:AP17 AN16:AP16 AN15:AP15" xr:uid="{1B614F7E-C06A-48F6-A873-D7BAF8CFE8C6}">
      <formula1>0</formula1>
      <formula2>5000</formula2>
    </dataValidation>
  </dataValidations>
  <hyperlinks>
    <hyperlink ref="AS3" location="'Apparatus Sheet '!A1" display="Apparatus 1" xr:uid="{17F57A11-A025-4613-9C2C-2777405E4157}"/>
    <hyperlink ref="AS4" location="'Apparatus Sheet  (2)'!A1" display="Apparatus 2" xr:uid="{B348C1FE-E7C0-40D7-8B54-C506E720DFE9}"/>
    <hyperlink ref="AS5" location="'Apparatus Sheet  (3)'!A1" display="Apparatus 3" xr:uid="{BC769EB6-546F-4E73-970B-91157C46D286}"/>
    <hyperlink ref="AS6" location="'Apparatus Sheet  (4)'!A1" display="Apparatus 4" xr:uid="{E37E09C0-CC4B-453C-833C-C02953E43AA4}"/>
    <hyperlink ref="AS7" location="'Apparatus Sheet  (5)'!A1" display="Apparatus 5" xr:uid="{BB23460F-347C-400A-A066-DA9444486C5E}"/>
    <hyperlink ref="AS8" location="'Apparatus Sheet  (6)'!A1" display="Apparatus 6" xr:uid="{BD3CE401-6E2A-44E0-8D6F-8178C5BF7620}"/>
    <hyperlink ref="AS9" location="'Apparatus Sheet  (7)'!A1" display="Apparatus 7" xr:uid="{E55EB08D-0A2F-4014-8332-3CE7BE3B235D}"/>
    <hyperlink ref="AS10" location="'Apparatus Sheet  (8)'!A1" display="Apparatus 8" xr:uid="{E4E61424-5075-4473-9B50-6700F9B5D976}"/>
    <hyperlink ref="AS11" location="'Apparatus Sheet  (9)'!A1" display="Apparatus 9" xr:uid="{6FA78195-BB4F-497A-83DB-9370DEAC7389}"/>
    <hyperlink ref="AS12" location="'Apparatus Sheet  (10)'!A1" display="Apparatus 10" xr:uid="{2BB6841A-CFFC-499F-A5D9-C132A18F0D51}"/>
    <hyperlink ref="AV3" location="'Apparatus Sheet  (11)'!A1" display="Apparatus 11" xr:uid="{B59C5A73-AAD9-40B2-93FA-C99DE1A872A0}"/>
    <hyperlink ref="AV4" location="'Apparatus Sheet  (12)'!A1" display="Apparatus 12" xr:uid="{80FE7086-4FDE-4124-86BE-85536ABBA6CF}"/>
    <hyperlink ref="AV5" location="'Apparatus Sheet  (13)'!A1" display="Apparatus 13" xr:uid="{4BEE565E-E9C6-4773-91B1-85D8F0EF684C}"/>
    <hyperlink ref="AV6" location="'Apparatus Sheet  (14)'!A1" display="Apparatus 14" xr:uid="{0EBC377A-D4F6-48F7-97D5-5BCE5E3E90CC}"/>
    <hyperlink ref="AV7" location="'Apparatus Sheet  (15)'!A1" display="Apparatus 15" xr:uid="{76EC0593-97D4-4743-A08B-6F89F1C57139}"/>
    <hyperlink ref="AV8" location="'Apparatus Sheet  (16)'!A1" display="Apparatus 16" xr:uid="{72317510-9D86-4FD6-BDFE-83FD7C2344E6}"/>
    <hyperlink ref="AV9" location="'Apparatus Sheet  (17)'!A1" display="Apparatus 17" xr:uid="{3B4A178F-0CA9-4B05-872F-D30B3E67CE48}"/>
    <hyperlink ref="AV10" location="'Apparatus Sheet  (18)'!A1" display="Apparatus 18" xr:uid="{9E119CDD-5F03-4318-A997-5C3013706D78}"/>
    <hyperlink ref="AV11" location="'Apparatus Sheet  (19)'!A1" display="Apparatus 19" xr:uid="{0B4B601B-8B7C-43F1-9F9F-E1CDCEF55448}"/>
    <hyperlink ref="AV12" location="'Apparatus Sheet  (20)'!A1" display="Apparatus 20" xr:uid="{C7B41698-8659-487F-8BB1-26E4A2831EE4}"/>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334E0E6-5EE3-4351-A395-8E5759709B86}">
          <x14:formula1>
            <xm:f>'Fire Station Info 1-5'!$AA$2:$AA$27</xm:f>
          </x14:formula1>
          <xm:sqref>AB4:AP4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02E6-607E-4278-A7ED-092E3223ACFF}">
  <sheetPr codeName="Sheet36">
    <tabColor theme="1"/>
    <pageSetUpPr fitToPage="1"/>
  </sheetPr>
  <dimension ref="A1:BC45"/>
  <sheetViews>
    <sheetView showGridLines="0" showRowColHeaders="0" zoomScaleNormal="100" workbookViewId="0">
      <selection activeCell="AS3" sqref="AS3"/>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297</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LXBkkhtNkWblsS2WWpsaoeRE1fZatZ0n/aJKj4tzvAkQ5+pAKelEJyQbouSC7W2sYpFoyd26gZV2TugT0xjJQQ==" saltValue="iOVhbcVwtbdhAiAT+tlpE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9531728C-1070-4D5A-871B-8B2B6689809C}">
      <formula1>$AX$5:$AX$13</formula1>
    </dataValidation>
    <dataValidation type="list" allowBlank="1" showInputMessage="1" showErrorMessage="1" sqref="AN27:AP36" xr:uid="{6C75AEBB-2A84-4FBC-92E1-25D77246D526}">
      <formula1>$BA$4:$BA$6</formula1>
    </dataValidation>
    <dataValidation type="list" allowBlank="1" showInputMessage="1" showErrorMessage="1" sqref="AI12" xr:uid="{49CC8EB0-8BD5-44EF-92CC-E79EDB27FC0E}">
      <formula1>$BB$5:$BB$9</formula1>
    </dataValidation>
    <dataValidation type="list" allowBlank="1" showInputMessage="1" showErrorMessage="1" sqref="K12:N12" xr:uid="{20734B41-4283-4705-A250-F8228D38A080}">
      <formula1>$BB$10:$BB$12</formula1>
    </dataValidation>
    <dataValidation type="list" allowBlank="1" showInputMessage="1" showErrorMessage="1" sqref="AO6:AP6 W38:W39" xr:uid="{8D08B033-D422-44C4-B7DE-7EE96571BE5D}">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8 AN15:AP15 AN16:AP16 AN17:AP17 AN18:AP18 AN19:AP19 AN21:AP21 AN22:AP22 AN23:AP23 AN25:AP25 AN24:AP24 T40:V40 T41:V41 T42:V42 T44:V44" xr:uid="{2B0A72F8-C630-4725-B2AA-533763CA9FF3}">
      <formula1>0</formula1>
      <formula2>5000</formula2>
    </dataValidation>
  </dataValidations>
  <hyperlinks>
    <hyperlink ref="AS3" location="'Apparatus Sheet '!A1" display="Apparatus 1" xr:uid="{5716B934-B75E-40D5-B7E5-6B20E478D8BB}"/>
    <hyperlink ref="AS4" location="'Apparatus Sheet  (2)'!A1" display="Apparatus 2" xr:uid="{C561D927-5765-412F-9D34-CA53378C1287}"/>
    <hyperlink ref="AS5" location="'Apparatus Sheet  (3)'!A1" display="Apparatus 3" xr:uid="{0559233B-9395-45B3-9BAE-8AAFA18C01E6}"/>
    <hyperlink ref="AS6" location="'Apparatus Sheet  (4)'!A1" display="Apparatus 4" xr:uid="{DA29E6B1-945E-4758-BCB6-F1431C996635}"/>
    <hyperlink ref="AS7" location="'Apparatus Sheet  (5)'!A1" display="Apparatus 5" xr:uid="{324FFCC0-EBC9-4CAA-B05F-E8905B9AD35D}"/>
    <hyperlink ref="AS8" location="'Apparatus Sheet  (6)'!A1" display="Apparatus 6" xr:uid="{CBA4689F-F703-483B-A550-278814A77DDA}"/>
    <hyperlink ref="AS9" location="'Apparatus Sheet  (7)'!A1" display="Apparatus 7" xr:uid="{FC84683A-E4FE-4AF6-ACB7-F4D8CB5B080B}"/>
    <hyperlink ref="AS10" location="'Apparatus Sheet  (8)'!A1" display="Apparatus 8" xr:uid="{A88FA0BB-5F56-4647-9672-546156430B27}"/>
    <hyperlink ref="AS11" location="'Apparatus Sheet  (9)'!A1" display="Apparatus 9" xr:uid="{DCD34B51-5005-4C65-9D7E-0CABAB06E5F6}"/>
    <hyperlink ref="AS12" location="'Apparatus Sheet  (10)'!A1" display="Apparatus 10" xr:uid="{37DD959E-D266-4359-8D8F-853BCEBBF713}"/>
    <hyperlink ref="AV3" location="'Apparatus Sheet  (11)'!A1" display="Apparatus 11" xr:uid="{04014ECE-55F7-416B-978D-CAA6368846E9}"/>
    <hyperlink ref="AV4" location="'Apparatus Sheet  (12)'!A1" display="Apparatus 12" xr:uid="{978AE274-C9D9-430D-BD09-33BA9A00BE0C}"/>
    <hyperlink ref="AV5" location="'Apparatus Sheet  (13)'!A1" display="Apparatus 13" xr:uid="{B1AA54BB-5CBB-4BF4-A1CE-12E8F43E9C04}"/>
    <hyperlink ref="AV6" location="'Apparatus Sheet  (14)'!A1" display="Apparatus 14" xr:uid="{BF617B9A-72A4-4E0F-A84B-4532C5B2DE0D}"/>
    <hyperlink ref="AV7" location="'Apparatus Sheet  (15)'!A1" display="Apparatus 15" xr:uid="{4392A28F-91AD-4FAA-B8AD-5EAFF8E6E805}"/>
    <hyperlink ref="AV8" location="'Apparatus Sheet  (16)'!A1" display="Apparatus 16" xr:uid="{2ACAC2AB-63A1-4CF7-B080-EB5327CB8DC9}"/>
    <hyperlink ref="AV9" location="'Apparatus Sheet  (17)'!A1" display="Apparatus 17" xr:uid="{F146B4B5-6FE6-4916-B1C1-792DD5062679}"/>
    <hyperlink ref="AV10" location="'Apparatus Sheet  (18)'!A1" display="Apparatus 18" xr:uid="{38457D7C-D7FC-4391-9E3A-8B1EAEAAE7EF}"/>
    <hyperlink ref="AV11" location="'Apparatus Sheet  (19)'!A1" display="Apparatus 19" xr:uid="{419252B6-8FC9-487C-9E12-57181B9D066A}"/>
    <hyperlink ref="AV12" location="'Apparatus Sheet  (20)'!A1" display="Apparatus 20" xr:uid="{929E04B7-438B-4907-BEBC-55010C328675}"/>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58D97631-14CF-42C0-B11C-F0234AEF7E43}">
          <x14:formula1>
            <xm:f>'Fire Station Info 1-5'!$AA$2:$AA$27</xm:f>
          </x14:formula1>
          <xm:sqref>AB4:AP4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749D7-78C0-4799-84ED-B98B9508D4CF}">
  <sheetPr codeName="Sheet37">
    <tabColor theme="1"/>
    <pageSetUpPr fitToPage="1"/>
  </sheetPr>
  <dimension ref="A1:BC45"/>
  <sheetViews>
    <sheetView showGridLines="0" showRowColHeaders="0" zoomScaleNormal="100" workbookViewId="0">
      <selection activeCell="T1" sqref="T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303</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waEPuqFpkgn+qIOk404cl/Ur9PS7N30+35o2ySGQb6GbIkZTBHdqxkYH2GQoCtkg0OI5Vd3+uQpam8NvJtlejg==" saltValue="iEd0vfp2UU537RAXpbKuy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4D55ACA3-77CB-4C39-A260-EAF859AA8352}">
      <formula1>$AX$5:$AX$13</formula1>
    </dataValidation>
    <dataValidation type="list" allowBlank="1" showInputMessage="1" showErrorMessage="1" sqref="AO6:AP6 W38:W39" xr:uid="{C6753D2F-3607-4E61-9B39-F4CE17A406F0}">
      <formula1>$BA$5:$BA$6</formula1>
    </dataValidation>
    <dataValidation type="list" allowBlank="1" showInputMessage="1" showErrorMessage="1" sqref="K12:N12" xr:uid="{23D7A0D9-5B50-4520-BFCC-786D285A5BE6}">
      <formula1>$BB$10:$BB$12</formula1>
    </dataValidation>
    <dataValidation type="list" allowBlank="1" showInputMessage="1" showErrorMessage="1" sqref="AI12" xr:uid="{19A087B5-2863-413D-9944-313962043DA2}">
      <formula1>$BB$5:$BB$9</formula1>
    </dataValidation>
    <dataValidation type="list" allowBlank="1" showInputMessage="1" showErrorMessage="1" sqref="AN27:AP36" xr:uid="{27856F1E-545C-48B6-ACF0-DFC1EE116582}">
      <formula1>$BA$4:$BA$6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15:AP15 AN16:AP16 AN17:AP17 AN18:AP18 AN19:AP19 AN21:AP21 AN22:AP22 AN23:AP23 AN24:AP24 AN25:AP25" xr:uid="{89E1B95A-23F3-46BF-9462-7E03D58CDAE3}">
      <formula1>0</formula1>
      <formula2>5000</formula2>
    </dataValidation>
  </dataValidations>
  <hyperlinks>
    <hyperlink ref="AS3" location="'Apparatus Sheet '!A1" display="Apparatus 1" xr:uid="{8BC2CB0A-DF03-4097-8E04-4D55CAA001F6}"/>
    <hyperlink ref="AS4" location="'Apparatus Sheet  (2)'!A1" display="Apparatus 2" xr:uid="{598B6CED-779B-4C7F-BB08-82A65D474C45}"/>
    <hyperlink ref="AS5" location="'Apparatus Sheet  (3)'!A1" display="Apparatus 3" xr:uid="{2F4E59D0-A91A-429A-8608-4C2C2894B9AB}"/>
    <hyperlink ref="AS6" location="'Apparatus Sheet  (4)'!A1" display="Apparatus 4" xr:uid="{C3DE9B36-CDC9-4552-A5E2-E1565B5D2EAF}"/>
    <hyperlink ref="AS7" location="'Apparatus Sheet  (5)'!A1" display="Apparatus 5" xr:uid="{5B792313-C5B8-4A0F-9A62-3B9F34371A3C}"/>
    <hyperlink ref="AS8" location="'Apparatus Sheet  (6)'!A1" display="Apparatus 6" xr:uid="{8FE8DAF5-7F2A-4852-90D7-384F539DBDA2}"/>
    <hyperlink ref="AS9" location="'Apparatus Sheet  (7)'!A1" display="Apparatus 7" xr:uid="{FE74C483-33BC-49B1-85F4-75B7311226F7}"/>
    <hyperlink ref="AS10" location="'Apparatus Sheet  (8)'!A1" display="Apparatus 8" xr:uid="{3883923D-76F6-488C-B4A8-192833F86156}"/>
    <hyperlink ref="AS11" location="'Apparatus Sheet  (9)'!A1" display="Apparatus 9" xr:uid="{8E051819-5349-4C0E-B4F3-AE7DCCACB757}"/>
    <hyperlink ref="AS12" location="'Apparatus Sheet  (10)'!A1" display="Apparatus 10" xr:uid="{F08EBD9F-C4BB-4208-AC04-47B5378CAA71}"/>
    <hyperlink ref="AV3" location="'Apparatus Sheet  (11)'!A1" display="Apparatus 11" xr:uid="{C2BB4B3F-300A-4BC1-AAE4-846CCEAF79EB}"/>
    <hyperlink ref="AV4" location="'Apparatus Sheet  (12)'!A1" display="Apparatus 12" xr:uid="{0027D3EB-DBFC-4E8B-814C-8B27F0CC1741}"/>
    <hyperlink ref="AV5" location="'Apparatus Sheet  (13)'!A1" display="Apparatus 13" xr:uid="{D0664DBC-D191-45BE-BCBB-697EA60B2D81}"/>
    <hyperlink ref="AV6" location="'Apparatus Sheet  (14)'!A1" display="Apparatus 14" xr:uid="{18210C6E-5696-4CB5-9D1B-2A5427079CE2}"/>
    <hyperlink ref="AV7" location="'Apparatus Sheet  (15)'!A1" display="Apparatus 15" xr:uid="{712E879D-9D4E-434E-9F88-8465E3BEF938}"/>
    <hyperlink ref="AV8" location="'Apparatus Sheet  (16)'!A1" display="Apparatus 16" xr:uid="{3D40E802-51E7-40C5-BD2D-64E69C5CCFE8}"/>
    <hyperlink ref="AV9" location="'Apparatus Sheet  (17)'!A1" display="Apparatus 17" xr:uid="{1E59FBD9-69B1-41DC-96EE-F59DA0687E9E}"/>
    <hyperlink ref="AV10" location="'Apparatus Sheet  (18)'!A1" display="Apparatus 18" xr:uid="{4D2E2E6E-27ED-4076-93B4-83E5E8B7F4A5}"/>
    <hyperlink ref="AV11" location="'Apparatus Sheet  (19)'!A1" display="Apparatus 19" xr:uid="{134594DA-D95F-4C08-BD12-B0F8E04454B6}"/>
    <hyperlink ref="AV12" location="'Apparatus Sheet  (20)'!A1" display="Apparatus 20" xr:uid="{AF16C324-4D9C-41A2-8635-34E4A80F0C19}"/>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ECFCDCC-2780-4C6D-9AA1-D0EAAEC2F3BC}">
          <x14:formula1>
            <xm:f>'Fire Station Info 1-5'!$AA$2:$AA$27</xm:f>
          </x14:formula1>
          <xm:sqref>AB4:AP4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14A9-B736-41C2-90DC-168DE6A57D2D}">
  <sheetPr codeName="Sheet38">
    <tabColor theme="1"/>
    <pageSetUpPr fitToPage="1"/>
  </sheetPr>
  <dimension ref="A1:BC45"/>
  <sheetViews>
    <sheetView showGridLines="0" showRowColHeaders="0" zoomScaleNormal="100" workbookViewId="0">
      <selection activeCell="F1" sqref="F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307</v>
      </c>
      <c r="AL2" s="1513"/>
      <c r="AM2" s="1513"/>
      <c r="AN2" s="1513"/>
      <c r="AO2" s="1513"/>
      <c r="AP2" s="1513"/>
      <c r="AR2" s="145"/>
    </row>
    <row r="3" spans="1:55"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7"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446" t="s">
        <v>296</v>
      </c>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1"/>
      <c r="AG9" s="1521"/>
      <c r="AH9" s="1521"/>
      <c r="AI9" s="1521"/>
      <c r="AJ9" s="1521"/>
      <c r="AK9" s="1521"/>
      <c r="AL9" s="1521"/>
      <c r="AM9" s="1521"/>
      <c r="AN9" s="1521"/>
      <c r="AO9" s="1521"/>
      <c r="AP9" s="1522"/>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UAcAIM+3eO6RI4XlCg6FryFZvtBn/ZgpAKsEy5bTpSBq5hrotFIKIya4cW1B6IWcjcbN9Kqp58BwEdBRMNmMEA==" saltValue="nXbxFz5cxlDgtc1lr782mA=="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AC4FC9C9-D840-4BCA-8569-66B4F999CC83}">
      <formula1>$AX$5:$AX$13</formula1>
    </dataValidation>
    <dataValidation type="list" allowBlank="1" showInputMessage="1" showErrorMessage="1" sqref="AN27:AP36" xr:uid="{97D39293-A3C5-42CC-9B04-E5C343E3FA32}">
      <formula1>$BA$4:$BA$6</formula1>
    </dataValidation>
    <dataValidation type="list" allowBlank="1" showInputMessage="1" showErrorMessage="1" sqref="AI12" xr:uid="{D2BA3EC0-5F9D-4BE9-A4B7-04F177EE6E20}">
      <formula1>$BB$5:$BB$9</formula1>
    </dataValidation>
    <dataValidation type="list" allowBlank="1" showInputMessage="1" showErrorMessage="1" sqref="K12:N12" xr:uid="{7D097F22-D597-4213-A108-AE05FF562084}">
      <formula1>$BB$10:$BB$12</formula1>
    </dataValidation>
    <dataValidation type="list" allowBlank="1" showInputMessage="1" showErrorMessage="1" sqref="AO6:AP6 W38:W39" xr:uid="{7F588D3D-1DF0-4E02-9FA5-2C5EC2751537}">
      <formula1>$BA$5:$BA$6</formula1>
    </dataValidation>
    <dataValidation type="whole" errorStyle="information" allowBlank="1" showInputMessage="1" showErrorMessage="1" error="This cell must be a number" sqref="D41:S41 T16:V16 T17:V17 T18:V18 T20:V20 T21:V21 T23:V23 T26:V26 T27:V27 T30:V30 T31:V31 T32:V32 T28:V28 Q30:R30 T29:V29 T34:V34 T38:V38 T40:V40 T41:V41 T42:V42 T44:V44 AN15:AP15 AN16:AP16 AN17:AP17 AN18:AP18 AN19:AP19 AN21:AP21 AN22:AP22 AN23:AP23 AN24:AP24 AN25:AP25" xr:uid="{06F7AA12-3C52-4713-8959-1A8B02B96CC8}">
      <formula1>0</formula1>
      <formula2>5000</formula2>
    </dataValidation>
  </dataValidations>
  <hyperlinks>
    <hyperlink ref="AS3" location="'Apparatus Sheet '!A1" display="Apparatus 1" xr:uid="{75F9CC8F-2923-489E-8C7D-38C1E7D6CBBF}"/>
    <hyperlink ref="AS4" location="'Apparatus Sheet  (2)'!A1" display="Apparatus 2" xr:uid="{324C1D86-0EF8-48C4-A9A3-849832B391F4}"/>
    <hyperlink ref="AS5" location="'Apparatus Sheet  (3)'!A1" display="Apparatus 3" xr:uid="{601BB3BA-6221-4C72-A73F-1080C8C6A588}"/>
    <hyperlink ref="AS6" location="'Apparatus Sheet  (4)'!A1" display="Apparatus 4" xr:uid="{BEACF7B9-ECCF-4BD4-A2D3-23F2459D7AB5}"/>
    <hyperlink ref="AS7" location="'Apparatus Sheet  (5)'!A1" display="Apparatus 5" xr:uid="{F083764E-8146-4930-9828-CF88215CCB49}"/>
    <hyperlink ref="AS8" location="'Apparatus Sheet  (6)'!A1" display="Apparatus 6" xr:uid="{268E6233-6752-4652-A745-2F867AD66F9C}"/>
    <hyperlink ref="AS9" location="'Apparatus Sheet  (7)'!A1" display="Apparatus 7" xr:uid="{A558EBDA-5D84-4690-8511-4706BF3965DD}"/>
    <hyperlink ref="AS10" location="'Apparatus Sheet  (8)'!A1" display="Apparatus 8" xr:uid="{2DF3D8D5-1855-4C5F-A8EB-FC233DDE28B4}"/>
    <hyperlink ref="AS11" location="'Apparatus Sheet  (9)'!A1" display="Apparatus 9" xr:uid="{32BB216D-BFDB-48FC-BCD0-B0DC720CEC02}"/>
    <hyperlink ref="AS12" location="'Apparatus Sheet  (10)'!A1" display="Apparatus 10" xr:uid="{89459893-0BBC-4C45-86B0-1216655F94DB}"/>
    <hyperlink ref="AV3" location="'Apparatus Sheet  (11)'!A1" display="Apparatus 11" xr:uid="{EF29012A-37D4-4C56-8127-49BC6C4DAEE3}"/>
    <hyperlink ref="AV4" location="'Apparatus Sheet  (12)'!A1" display="Apparatus 12" xr:uid="{F484211C-CB7D-4115-B5E0-59C84ADB4909}"/>
    <hyperlink ref="AV5" location="'Apparatus Sheet  (13)'!A1" display="Apparatus 13" xr:uid="{FE0077FE-E18A-432C-A565-44CFDFFB3551}"/>
    <hyperlink ref="AV6" location="'Apparatus Sheet  (14)'!A1" display="Apparatus 14" xr:uid="{E7B9E917-786B-4ABB-BB7F-80DBDBD954C8}"/>
    <hyperlink ref="AV7" location="'Apparatus Sheet  (15)'!A1" display="Apparatus 15" xr:uid="{BCAD4738-F74B-4170-9686-C053F29F0479}"/>
    <hyperlink ref="AV8" location="'Apparatus Sheet  (16)'!A1" display="Apparatus 16" xr:uid="{7A6D59E9-A271-4D64-86A9-CC670ABE89F1}"/>
    <hyperlink ref="AV9" location="'Apparatus Sheet  (17)'!A1" display="Apparatus 17" xr:uid="{7AFE1AA8-07D0-4B1E-AE2B-89EC2E0FA0DB}"/>
    <hyperlink ref="AV10" location="'Apparatus Sheet  (18)'!A1" display="Apparatus 18" xr:uid="{5451613C-7AB3-45E0-B101-5AB44FABC87D}"/>
    <hyperlink ref="AV11" location="'Apparatus Sheet  (19)'!A1" display="Apparatus 19" xr:uid="{42DCFDFD-B698-4140-9A02-48688CF6437C}"/>
    <hyperlink ref="AV12" location="'Apparatus Sheet  (20)'!A1" display="Apparatus 20" xr:uid="{9E898765-C560-44AC-97B9-F039E0D08C63}"/>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514D5E6-A57C-4668-9BE2-D01B146E0B5A}">
          <x14:formula1>
            <xm:f>'Fire Station Info 1-5'!$AA$2:$AA$27</xm:f>
          </x14:formula1>
          <xm:sqref>AB4:AP4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1"/>
  </sheetPr>
  <dimension ref="D1:Q31"/>
  <sheetViews>
    <sheetView showGridLines="0" showRowColHeaders="0" zoomScaleNormal="100" workbookViewId="0"/>
  </sheetViews>
  <sheetFormatPr defaultRowHeight="15" x14ac:dyDescent="0.25"/>
  <cols>
    <col min="1" max="1" width="3.28515625" customWidth="1"/>
    <col min="2" max="2" width="27.7109375" customWidth="1"/>
    <col min="3" max="3" width="3.28515625" customWidth="1"/>
    <col min="4" max="4" width="30.85546875" customWidth="1"/>
  </cols>
  <sheetData>
    <row r="1" spans="4:17" ht="15.75" thickBot="1" x14ac:dyDescent="0.3"/>
    <row r="2" spans="4:17" ht="18" customHeight="1" thickBot="1" x14ac:dyDescent="0.3">
      <c r="D2" s="846" t="s">
        <v>0</v>
      </c>
      <c r="E2" s="847"/>
      <c r="F2" s="847"/>
      <c r="G2" s="847"/>
      <c r="H2" s="847"/>
      <c r="I2" s="847"/>
      <c r="J2" s="848"/>
    </row>
    <row r="3" spans="4:17" ht="18" customHeight="1" x14ac:dyDescent="0.25">
      <c r="D3" s="50" t="s">
        <v>1</v>
      </c>
      <c r="E3" s="868"/>
      <c r="F3" s="869"/>
      <c r="G3" s="869"/>
      <c r="H3" s="869"/>
      <c r="I3" s="870"/>
      <c r="J3" s="16"/>
    </row>
    <row r="4" spans="4:17" ht="18" customHeight="1" x14ac:dyDescent="0.25">
      <c r="D4" s="12" t="s">
        <v>2</v>
      </c>
      <c r="E4" s="850"/>
      <c r="F4" s="850"/>
      <c r="G4" s="850"/>
      <c r="H4" s="850"/>
      <c r="I4" s="850"/>
      <c r="J4" s="16"/>
    </row>
    <row r="5" spans="4:17" ht="18" customHeight="1" x14ac:dyDescent="0.25">
      <c r="D5" s="12" t="s">
        <v>3</v>
      </c>
      <c r="E5" s="867"/>
      <c r="F5" s="867"/>
      <c r="G5" s="15"/>
      <c r="H5" s="15"/>
      <c r="I5" s="15"/>
      <c r="J5" s="16"/>
      <c r="L5" s="845" t="s">
        <v>133</v>
      </c>
      <c r="M5" s="845"/>
      <c r="N5" s="845"/>
      <c r="O5" s="845"/>
      <c r="P5" s="845"/>
      <c r="Q5" s="845"/>
    </row>
    <row r="6" spans="4:17" ht="18" customHeight="1" x14ac:dyDescent="0.25">
      <c r="D6" s="12" t="s">
        <v>4</v>
      </c>
      <c r="E6" s="850"/>
      <c r="F6" s="850"/>
      <c r="G6" s="15"/>
      <c r="H6" s="15"/>
      <c r="I6" s="15"/>
      <c r="J6" s="16"/>
    </row>
    <row r="7" spans="4:17" ht="18" customHeight="1" thickBot="1" x14ac:dyDescent="0.3">
      <c r="D7" s="13" t="s">
        <v>5</v>
      </c>
      <c r="E7" s="853"/>
      <c r="F7" s="853"/>
      <c r="G7" s="18"/>
      <c r="H7" s="18"/>
      <c r="I7" s="18"/>
      <c r="J7" s="19"/>
    </row>
    <row r="8" spans="4:17" ht="18" customHeight="1" thickBot="1" x14ac:dyDescent="0.3"/>
    <row r="9" spans="4:17" ht="18" customHeight="1" thickBot="1" x14ac:dyDescent="0.3">
      <c r="D9" s="846" t="s">
        <v>6</v>
      </c>
      <c r="E9" s="847"/>
      <c r="F9" s="847"/>
      <c r="G9" s="847"/>
      <c r="H9" s="847"/>
      <c r="I9" s="847"/>
      <c r="J9" s="848"/>
    </row>
    <row r="10" spans="4:17" ht="18" customHeight="1" x14ac:dyDescent="0.25">
      <c r="D10" s="50" t="s">
        <v>7</v>
      </c>
      <c r="E10" s="849"/>
      <c r="F10" s="849"/>
      <c r="G10" s="849"/>
      <c r="H10" s="849"/>
      <c r="I10" s="15"/>
      <c r="J10" s="16"/>
    </row>
    <row r="11" spans="4:17" ht="18" customHeight="1" x14ac:dyDescent="0.25">
      <c r="D11" s="12" t="s">
        <v>8</v>
      </c>
      <c r="E11" s="850"/>
      <c r="F11" s="850"/>
      <c r="G11" s="850"/>
      <c r="H11" s="850"/>
      <c r="I11" s="850"/>
      <c r="J11" s="16"/>
    </row>
    <row r="12" spans="4:17" ht="18" customHeight="1" x14ac:dyDescent="0.25">
      <c r="D12" s="12" t="s">
        <v>9</v>
      </c>
      <c r="E12" s="851"/>
      <c r="F12" s="852"/>
      <c r="G12" s="15" t="s">
        <v>10</v>
      </c>
      <c r="H12" s="36"/>
      <c r="I12" s="15" t="s">
        <v>11</v>
      </c>
      <c r="J12" s="17" t="s">
        <v>12</v>
      </c>
    </row>
    <row r="13" spans="4:17" ht="18" customHeight="1" x14ac:dyDescent="0.25">
      <c r="D13" s="12" t="s">
        <v>13</v>
      </c>
      <c r="E13" s="854"/>
      <c r="F13" s="854"/>
      <c r="G13" s="15"/>
      <c r="H13" s="15"/>
      <c r="I13" s="15"/>
      <c r="J13" s="16"/>
    </row>
    <row r="14" spans="4:17" ht="18" customHeight="1" x14ac:dyDescent="0.25">
      <c r="D14" s="12" t="s">
        <v>14</v>
      </c>
      <c r="E14" s="857"/>
      <c r="F14" s="857"/>
      <c r="G14" s="15"/>
      <c r="H14" s="15"/>
      <c r="I14" s="15"/>
      <c r="J14" s="16"/>
    </row>
    <row r="15" spans="4:17" ht="18" customHeight="1" thickBot="1" x14ac:dyDescent="0.3">
      <c r="D15" s="13" t="s">
        <v>15</v>
      </c>
      <c r="E15" s="855"/>
      <c r="F15" s="855"/>
      <c r="G15" s="855"/>
      <c r="H15" s="855"/>
      <c r="I15" s="18"/>
      <c r="J15" s="19"/>
    </row>
    <row r="16" spans="4:17" ht="18" customHeight="1" thickBot="1" x14ac:dyDescent="0.3">
      <c r="D16" s="14"/>
      <c r="E16" s="15"/>
      <c r="F16" s="15"/>
      <c r="G16" s="15"/>
      <c r="H16" s="15"/>
      <c r="I16" s="15"/>
      <c r="J16" s="15"/>
    </row>
    <row r="17" spans="4:10" ht="18" customHeight="1" thickBot="1" x14ac:dyDescent="0.3">
      <c r="D17" s="846" t="s">
        <v>82</v>
      </c>
      <c r="E17" s="847"/>
      <c r="F17" s="847"/>
      <c r="G17" s="847"/>
      <c r="H17" s="847"/>
      <c r="I17" s="847"/>
      <c r="J17" s="848"/>
    </row>
    <row r="18" spans="4:10" ht="18" customHeight="1" x14ac:dyDescent="0.25">
      <c r="D18" s="50" t="s">
        <v>7</v>
      </c>
      <c r="E18" s="849"/>
      <c r="F18" s="849"/>
      <c r="G18" s="849"/>
      <c r="H18" s="849"/>
      <c r="I18" s="15"/>
      <c r="J18" s="16"/>
    </row>
    <row r="19" spans="4:10" ht="18" customHeight="1" x14ac:dyDescent="0.25">
      <c r="D19" s="12" t="s">
        <v>8</v>
      </c>
      <c r="E19" s="858" t="str">
        <f>IF(E11="","",E11)</f>
        <v/>
      </c>
      <c r="F19" s="858"/>
      <c r="G19" s="858"/>
      <c r="H19" s="858"/>
      <c r="I19" s="858"/>
      <c r="J19" s="16"/>
    </row>
    <row r="20" spans="4:10" ht="18" customHeight="1" x14ac:dyDescent="0.25">
      <c r="D20" s="12" t="s">
        <v>9</v>
      </c>
      <c r="E20" s="860" t="str">
        <f>IF(E12="","",E12)</f>
        <v/>
      </c>
      <c r="F20" s="861"/>
      <c r="G20" s="15" t="s">
        <v>10</v>
      </c>
      <c r="H20" s="533" t="str">
        <f>IF(H12="","",H12)</f>
        <v/>
      </c>
      <c r="I20" s="15" t="s">
        <v>11</v>
      </c>
      <c r="J20" s="398" t="str">
        <f>J12</f>
        <v>NC</v>
      </c>
    </row>
    <row r="21" spans="4:10" ht="18" customHeight="1" x14ac:dyDescent="0.25">
      <c r="D21" s="12" t="s">
        <v>13</v>
      </c>
      <c r="E21" s="854"/>
      <c r="F21" s="854"/>
      <c r="G21" s="15"/>
      <c r="H21" s="15"/>
      <c r="I21" s="15"/>
      <c r="J21" s="16"/>
    </row>
    <row r="22" spans="4:10" ht="18" customHeight="1" x14ac:dyDescent="0.25">
      <c r="D22" s="12" t="s">
        <v>14</v>
      </c>
      <c r="E22" s="857"/>
      <c r="F22" s="857"/>
      <c r="G22" s="15"/>
      <c r="H22" s="15"/>
      <c r="I22" s="15"/>
      <c r="J22" s="16"/>
    </row>
    <row r="23" spans="4:10" ht="18" customHeight="1" thickBot="1" x14ac:dyDescent="0.3">
      <c r="D23" s="13" t="s">
        <v>15</v>
      </c>
      <c r="E23" s="855"/>
      <c r="F23" s="856"/>
      <c r="G23" s="856"/>
      <c r="H23" s="856"/>
      <c r="I23" s="18"/>
      <c r="J23" s="19"/>
    </row>
    <row r="24" spans="4:10" ht="18" customHeight="1" thickBot="1" x14ac:dyDescent="0.3">
      <c r="D24" s="14"/>
      <c r="E24" s="15"/>
      <c r="F24" s="15"/>
      <c r="G24" s="15"/>
      <c r="H24" s="15"/>
      <c r="I24" s="15"/>
      <c r="J24" s="15"/>
    </row>
    <row r="25" spans="4:10" ht="18" customHeight="1" thickBot="1" x14ac:dyDescent="0.3">
      <c r="D25" s="862" t="s">
        <v>204</v>
      </c>
      <c r="E25" s="863"/>
      <c r="F25" s="863"/>
      <c r="G25" s="863"/>
      <c r="H25" s="863"/>
      <c r="I25" s="864"/>
      <c r="J25" s="865"/>
    </row>
    <row r="26" spans="4:10" ht="18" customHeight="1" x14ac:dyDescent="0.25">
      <c r="D26" s="50" t="s">
        <v>16</v>
      </c>
      <c r="E26" s="851"/>
      <c r="F26" s="866"/>
      <c r="G26" s="866"/>
      <c r="H26" s="852"/>
      <c r="I26" s="15"/>
      <c r="J26" s="16"/>
    </row>
    <row r="27" spans="4:10" ht="18" customHeight="1" x14ac:dyDescent="0.25">
      <c r="D27" s="12" t="s">
        <v>13</v>
      </c>
      <c r="E27" s="859"/>
      <c r="F27" s="859"/>
      <c r="G27" s="15"/>
      <c r="H27" s="15"/>
      <c r="I27" s="15"/>
      <c r="J27" s="16"/>
    </row>
    <row r="28" spans="4:10" ht="18" customHeight="1" x14ac:dyDescent="0.25">
      <c r="D28" s="12" t="s">
        <v>17</v>
      </c>
      <c r="E28" s="857"/>
      <c r="F28" s="857"/>
      <c r="G28" s="15"/>
      <c r="H28" s="15"/>
      <c r="I28" s="15"/>
      <c r="J28" s="16"/>
    </row>
    <row r="29" spans="4:10" ht="18" customHeight="1" thickBot="1" x14ac:dyDescent="0.3">
      <c r="D29" s="13" t="s">
        <v>15</v>
      </c>
      <c r="E29" s="855"/>
      <c r="F29" s="856"/>
      <c r="G29" s="856"/>
      <c r="H29" s="856"/>
      <c r="I29" s="18"/>
      <c r="J29" s="19"/>
    </row>
    <row r="30" spans="4:10" ht="18" customHeight="1" x14ac:dyDescent="0.25"/>
    <row r="31" spans="4:10" ht="18" customHeight="1" x14ac:dyDescent="0.25"/>
  </sheetData>
  <sheetProtection algorithmName="SHA-512" hashValue="73CjL0LCpMTTgVIcwWaeIE+88uYpog17z+EIAoBRs8DCss6a8bfwhMFvzmnDODcrI8g/uT/BGuruRySVsttmRA==" saltValue="EN+yGxBG2qsdC2bE49CSNg==" spinCount="100000" sheet="1" objects="1" scenarios="1"/>
  <mergeCells count="26">
    <mergeCell ref="D2:J2"/>
    <mergeCell ref="E4:I4"/>
    <mergeCell ref="E5:F5"/>
    <mergeCell ref="E6:F6"/>
    <mergeCell ref="E3:I3"/>
    <mergeCell ref="E13:F13"/>
    <mergeCell ref="E29:H29"/>
    <mergeCell ref="E14:F14"/>
    <mergeCell ref="D17:J17"/>
    <mergeCell ref="E18:H18"/>
    <mergeCell ref="E19:I19"/>
    <mergeCell ref="E15:H15"/>
    <mergeCell ref="E27:F27"/>
    <mergeCell ref="E28:F28"/>
    <mergeCell ref="E20:F20"/>
    <mergeCell ref="E21:F21"/>
    <mergeCell ref="E22:F22"/>
    <mergeCell ref="D25:J25"/>
    <mergeCell ref="E23:H23"/>
    <mergeCell ref="E26:H26"/>
    <mergeCell ref="L5:Q5"/>
    <mergeCell ref="D9:J9"/>
    <mergeCell ref="E10:H10"/>
    <mergeCell ref="E11:I11"/>
    <mergeCell ref="E12:F12"/>
    <mergeCell ref="E7:F7"/>
  </mergeCells>
  <printOptions horizontalCentered="1"/>
  <pageMargins left="0.7" right="0.7" top="1" bottom="0.75" header="0.3" footer="0.3"/>
  <pageSetup orientation="portrait" r:id="rId1"/>
  <headerFooter>
    <oddHeader>&amp;C&amp;G</oddHeader>
    <oddFooter>&amp;L&amp;D</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60B2-4C0F-4D5C-AB19-F4FE22DEDC22}">
  <sheetPr codeName="Sheet39">
    <tabColor theme="1"/>
    <pageSetUpPr fitToPage="1"/>
  </sheetPr>
  <dimension ref="A1:BE45"/>
  <sheetViews>
    <sheetView showGridLines="0" showRowColHeaders="0" zoomScaleNormal="100" workbookViewId="0">
      <selection activeCell="W1" sqref="W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314</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7"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7"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7"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c r="BE35" s="138"/>
    </row>
    <row r="36" spans="4:57"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7"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7"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7"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7"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7"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7"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7"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7"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7" ht="15.95" customHeight="1" x14ac:dyDescent="0.25"/>
  </sheetData>
  <sheetProtection algorithmName="SHA-512" hashValue="5ZokJd7Wb2XptmKZ3flJl3fojI6i/ph9Y5C51P3OYG0PDl1pM2y2i3gus8sBPgypFFhUsSdVtilvovc/XavDIg==" saltValue="6wSVEjds3MXIovld8CuTXQ=="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0AD4CC5F-6427-40C4-8FB0-172D2DCB5828}">
      <formula1>$AX$5:$AX$13</formula1>
    </dataValidation>
    <dataValidation type="list" allowBlank="1" showInputMessage="1" showErrorMessage="1" sqref="AO6:AP6 W38:W39" xr:uid="{B6B5173C-2F19-4E55-8D5A-9CAA2B4C5D12}">
      <formula1>$BA$5:$BA$6</formula1>
    </dataValidation>
    <dataValidation type="list" allowBlank="1" showInputMessage="1" showErrorMessage="1" sqref="K12:N12" xr:uid="{17881E5A-5D4B-4BB0-98FC-4E7BB9126AB5}">
      <formula1>$BB$10:$BB$12</formula1>
    </dataValidation>
    <dataValidation type="list" allowBlank="1" showInputMessage="1" showErrorMessage="1" sqref="AI12" xr:uid="{D2EF3F7F-0D62-4088-827D-8F9144D8307F}">
      <formula1>$BB$5:$BB$9</formula1>
    </dataValidation>
    <dataValidation type="list" allowBlank="1" showInputMessage="1" showErrorMessage="1" sqref="AN27:AP36" xr:uid="{901FB0AE-B246-4888-A9B8-8BDEA6D994C0}">
      <formula1>$BA$4:$BA$6</formula1>
    </dataValidation>
    <dataValidation type="whole" errorStyle="information" allowBlank="1" showInputMessage="1" showErrorMessage="1" error="This cell must be a number" sqref="D41:S41 T16:V16 T17:V17 T18:V18 T20:V20 T21:V21 T23:V23 T26:V26 T27:V27 T28:V28 T29:V29 T30:V30 Q30:R30 T31:V31 T32:V32 T34:V34 T38:V38 T41:V41 T44:V44 T40:V40 T42:V42 AN15:AP15 AN16:AP16 AN17:AP17 AN18:AP18 AN19:AP19 AN21:AP21 AN23:AP23 AN25:AP25 AN22:AP22 AN24:AP24" xr:uid="{F5695D5C-5F26-46A2-8373-FFD232C87577}">
      <formula1>0</formula1>
      <formula2>5000</formula2>
    </dataValidation>
  </dataValidations>
  <hyperlinks>
    <hyperlink ref="AS3" location="'Apparatus Sheet '!A1" display="Apparatus 1" xr:uid="{DA3C8288-4ECB-480D-93EC-9E3023CCE3CD}"/>
    <hyperlink ref="AS4" location="'Apparatus Sheet  (2)'!A1" display="Apparatus 2" xr:uid="{CD03EE5B-B701-4E1E-8F2E-1697E1C74B08}"/>
    <hyperlink ref="AS5" location="'Apparatus Sheet  (3)'!A1" display="Apparatus 3" xr:uid="{3C476B89-FF47-4DCB-9277-15989DDDF5E1}"/>
    <hyperlink ref="AS6" location="'Apparatus Sheet  (4)'!A1" display="Apparatus 4" xr:uid="{1F45D785-4454-454F-8B6D-0B190583B530}"/>
    <hyperlink ref="AS7" location="'Apparatus Sheet  (5)'!A1" display="Apparatus 5" xr:uid="{2BEB3719-9037-4097-BCF4-3C70313DCA63}"/>
    <hyperlink ref="AS8" location="'Apparatus Sheet  (6)'!A1" display="Apparatus 6" xr:uid="{13B0F645-AA2B-44AA-A667-42423FA1C46B}"/>
    <hyperlink ref="AS9" location="'Apparatus Sheet  (7)'!A1" display="Apparatus 7" xr:uid="{01749754-FA6E-4928-B394-D3BB6CCD3F39}"/>
    <hyperlink ref="AS10" location="'Apparatus Sheet  (8)'!A1" display="Apparatus 8" xr:uid="{8ADE5209-A444-4DFA-AB47-55A1CC6B3B32}"/>
    <hyperlink ref="AS11" location="'Apparatus Sheet  (9)'!A1" display="Apparatus 9" xr:uid="{1D097EB4-40BB-41F4-98CD-DB0F461769B7}"/>
    <hyperlink ref="AS12" location="'Apparatus Sheet  (10)'!A1" display="Apparatus 10" xr:uid="{C54D8966-882D-4A06-ACCE-3DC5B1273376}"/>
    <hyperlink ref="AV3" location="'Apparatus Sheet  (11)'!A1" display="Apparatus 11" xr:uid="{BE04C6E9-6F07-492C-A2DD-7D8239733B5D}"/>
    <hyperlink ref="AV4" location="'Apparatus Sheet  (12)'!A1" display="Apparatus 12" xr:uid="{303DB051-6666-4BDE-AE83-574F3624A613}"/>
    <hyperlink ref="AV5" location="'Apparatus Sheet  (13)'!A1" display="Apparatus 13" xr:uid="{814745C8-43D6-44A8-88B6-44AD16D3D6DA}"/>
    <hyperlink ref="AV6" location="'Apparatus Sheet  (14)'!A1" display="Apparatus 14" xr:uid="{C7AB8EFA-2182-431C-88B9-D34103F00F6C}"/>
    <hyperlink ref="AV7" location="'Apparatus Sheet  (15)'!A1" display="Apparatus 15" xr:uid="{43A744BF-E5B0-450F-A0B7-5B088A617254}"/>
    <hyperlink ref="AV8" location="'Apparatus Sheet  (16)'!A1" display="Apparatus 16" xr:uid="{089B5FBB-6A6F-432D-846B-6219CEA6F3E1}"/>
    <hyperlink ref="AV9" location="'Apparatus Sheet  (17)'!A1" display="Apparatus 17" xr:uid="{190E84A3-77BB-44E5-99D5-D51E61EE6217}"/>
    <hyperlink ref="AV10" location="'Apparatus Sheet  (18)'!A1" display="Apparatus 18" xr:uid="{6CFD3E0E-66B9-45DF-B6CA-67E312679B41}"/>
    <hyperlink ref="AV11" location="'Apparatus Sheet  (19)'!A1" display="Apparatus 19" xr:uid="{104D4779-7705-409F-8E56-184778DE09D1}"/>
    <hyperlink ref="AV12" location="'Apparatus Sheet  (20)'!A1" display="Apparatus 20" xr:uid="{2229759A-2BD2-4F0F-B718-1CAB608AD5DC}"/>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8F8CB29-AB93-411C-94CD-EF4D8F6298FD}">
          <x14:formula1>
            <xm:f>'Fire Station Info 1-5'!$AA$2:$AA$27</xm:f>
          </x14:formula1>
          <xm:sqref>AB4:AP4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3C816-3B15-4C05-A08B-FDA643EA8281}">
  <sheetPr codeName="Sheet40">
    <tabColor theme="1"/>
    <pageSetUpPr fitToPage="1"/>
  </sheetPr>
  <dimension ref="A1:BC45"/>
  <sheetViews>
    <sheetView showGridLines="0" showRowColHeaders="0" zoomScaleNormal="100" workbookViewId="0">
      <selection activeCell="H1" sqref="H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260</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72"/>
      <c r="X3" s="1573"/>
      <c r="Y3" s="1574"/>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9yZ1f6wpQrXVGbdcOUXggsrYoa/AvFsdm3QAz5lyCqJuyck40Ud46j+0Qytala5pFE9fk4FU0n6uIdCXLDrwCw==" saltValue="HSw00cRAgnRIMHZyrr8VqA=="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1E49C395-5603-4E11-8F9C-07790E5410F6}">
      <formula1>$AX$5:$AX$13</formula1>
    </dataValidation>
    <dataValidation type="list" allowBlank="1" showInputMessage="1" showErrorMessage="1" sqref="AN27:AP36" xr:uid="{4B33DA35-2679-4F8A-9323-CD0F3960FDFF}">
      <formula1>$BA$4:$BA$6</formula1>
    </dataValidation>
    <dataValidation type="list" allowBlank="1" showInputMessage="1" showErrorMessage="1" sqref="AI12" xr:uid="{3BF53C56-C179-44F6-9EEB-D65CA98AC4A6}">
      <formula1>$BB$5:$BB$9</formula1>
    </dataValidation>
    <dataValidation type="list" allowBlank="1" showInputMessage="1" showErrorMessage="1" sqref="K12:N12" xr:uid="{754EF230-EB23-440A-8A77-E3619713E681}">
      <formula1>$BB$10:$BB$12</formula1>
    </dataValidation>
    <dataValidation type="list" allowBlank="1" showInputMessage="1" showErrorMessage="1" sqref="AO6:AP6 W38:W39" xr:uid="{50C9551E-F010-40D2-A71B-F1D4F67186D3}">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25:AP25 AN24:AP24 AN23:AP23 AN22:AP22 AN21:AP21 AN19:AP19 AN18:AP18 AN17:AP17 AN16:AP16 AN15:AP15" xr:uid="{3C311DD3-9980-4850-918A-4CF2CB6159C5}">
      <formula1>0</formula1>
      <formula2>5000</formula2>
    </dataValidation>
  </dataValidations>
  <hyperlinks>
    <hyperlink ref="AS3" location="'Apparatus Sheet '!A1" display="Apparatus 1" xr:uid="{08A2CBC4-B07A-4152-A795-F036317DBD47}"/>
    <hyperlink ref="AS4" location="'Apparatus Sheet  (2)'!A1" display="Apparatus 2" xr:uid="{73E8DF35-E3A8-4B74-8848-4253A0832A72}"/>
    <hyperlink ref="AS5" location="'Apparatus Sheet  (3)'!A1" display="Apparatus 3" xr:uid="{76C9FFCD-CEED-49CD-817B-1A4A2306CC72}"/>
    <hyperlink ref="AS6" location="'Apparatus Sheet  (4)'!A1" display="Apparatus 4" xr:uid="{238E1301-7161-41EC-A301-521A7D13CFED}"/>
    <hyperlink ref="AS7" location="'Apparatus Sheet  (5)'!A1" display="Apparatus 5" xr:uid="{3EA71233-4E60-4279-90BF-256EE3125206}"/>
    <hyperlink ref="AS8" location="'Apparatus Sheet  (6)'!A1" display="Apparatus 6" xr:uid="{349DDB30-3374-4521-BB38-0D5C51772D78}"/>
    <hyperlink ref="AS9" location="'Apparatus Sheet  (7)'!A1" display="Apparatus 7" xr:uid="{C071F175-AE05-4A71-8545-635EFD67DCEF}"/>
    <hyperlink ref="AS10" location="'Apparatus Sheet  (8)'!A1" display="Apparatus 8" xr:uid="{9FBC8E25-DF38-4C08-84C4-022033433E3E}"/>
    <hyperlink ref="AS11" location="'Apparatus Sheet  (9)'!A1" display="Apparatus 9" xr:uid="{DA9467C8-DC8B-4921-BA75-4B195B6C3E65}"/>
    <hyperlink ref="AS12" location="'Apparatus Sheet  (10)'!A1" display="Apparatus 10" xr:uid="{043F8EF0-3301-495C-94F6-4F3B9874B9F7}"/>
    <hyperlink ref="AV3" location="'Apparatus Sheet  (11)'!A1" display="Apparatus 11" xr:uid="{0175F7DB-6689-498E-9E85-73EC7944CA42}"/>
    <hyperlink ref="AV4" location="'Apparatus Sheet  (12)'!A1" display="Apparatus 12" xr:uid="{33AA3203-5F7F-40A4-BF45-4847C976C486}"/>
    <hyperlink ref="AV5" location="'Apparatus Sheet  (13)'!A1" display="Apparatus 13" xr:uid="{4A0B6EE0-8A94-4855-ACE0-656CCDCAF28E}"/>
    <hyperlink ref="AV6" location="'Apparatus Sheet  (14)'!A1" display="Apparatus 14" xr:uid="{2C8CD7F9-81B1-4BC2-9C1D-2CF064BCADBA}"/>
    <hyperlink ref="AV7" location="'Apparatus Sheet  (15)'!A1" display="Apparatus 15" xr:uid="{8DEC0CC5-C23C-482B-A0A6-06DBA9890ECC}"/>
    <hyperlink ref="AV8" location="'Apparatus Sheet  (16)'!A1" display="Apparatus 16" xr:uid="{8E3EB4EF-61FE-464F-AF96-949E58F80B77}"/>
    <hyperlink ref="AV9" location="'Apparatus Sheet  (17)'!A1" display="Apparatus 17" xr:uid="{CC6EC9C9-F8B5-47E8-A2B5-E3DC5B87FBB2}"/>
    <hyperlink ref="AV10" location="'Apparatus Sheet  (18)'!A1" display="Apparatus 18" xr:uid="{C61C29BB-111B-424F-8A76-3F39B71D0059}"/>
    <hyperlink ref="AV11" location="'Apparatus Sheet  (19)'!A1" display="Apparatus 19" xr:uid="{352D745D-2A06-4296-891C-4C6B660C9062}"/>
    <hyperlink ref="AV12" location="'Apparatus Sheet  (20)'!A1" display="Apparatus 20" xr:uid="{A0643882-16D7-4854-A96F-532C1923D6F1}"/>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A0BC9333-EEE7-4BE5-A143-BED9FB79D899}">
          <x14:formula1>
            <xm:f>'Fire Station Info 1-5'!$AA$2:$AA$27</xm:f>
          </x14:formula1>
          <xm:sqref>AB4:AP4</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2CB4-65CD-49B7-8199-7E659ABB7D4A}">
  <sheetPr codeName="Sheet41">
    <tabColor theme="1"/>
    <pageSetUpPr fitToPage="1"/>
  </sheetPr>
  <dimension ref="A1:BC45"/>
  <sheetViews>
    <sheetView showGridLines="0" showRowColHeaders="0" zoomScaleNormal="100" workbookViewId="0">
      <selection activeCell="S2" sqref="S2:T2"/>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264</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iQBD2vQwZpj2hqPMWGAfamK/WrlPi+kOv0Ctq1nmG83BgureSSekjBfXLZwXlH3coSZmTWGapGnQi0M52Vt8Bw==" saltValue="kZzlmhFtRL7tJfgymaCVWw=="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F6D9BADF-8930-464F-9F73-C47A66985478}">
      <formula1>$AX$5:$AX$13</formula1>
    </dataValidation>
    <dataValidation type="list" allowBlank="1" showInputMessage="1" showErrorMessage="1" sqref="AO6:AP6 W38:W39" xr:uid="{6DE2F100-FBB7-4251-9A94-CBCD418E6DD8}">
      <formula1>$BA$5:$BA$6</formula1>
    </dataValidation>
    <dataValidation type="list" allowBlank="1" showInputMessage="1" showErrorMessage="1" sqref="K12:N12" xr:uid="{C4DC6EE6-612B-4C1F-960A-1BEA2782CB2F}">
      <formula1>$BB$10:$BB$12</formula1>
    </dataValidation>
    <dataValidation type="list" allowBlank="1" showInputMessage="1" showErrorMessage="1" sqref="AI12" xr:uid="{B3C0CCA2-908F-4CC2-A5AB-1B90DE40BB27}">
      <formula1>$BB$5:$BB$9</formula1>
    </dataValidation>
    <dataValidation type="list" allowBlank="1" showInputMessage="1" showErrorMessage="1" sqref="AN27:AP36" xr:uid="{B6315A43-12BB-4968-BE7C-6016BC9DF149}">
      <formula1>$BA$4:$BA$6</formula1>
    </dataValidation>
    <dataValidation type="whole" errorStyle="information" allowBlank="1" showInputMessage="1" showErrorMessage="1" error="This cell must be a number" sqref="T16:V16 T17:V17 T18:V18 T20:V20 T21:V21 T23:V23 T26:V26 T27:V27 T28:V28 T29:V29 Q30:R30 T30:V30 T31:V31 T32:V32 T34:V34 T38:V38 T40:V40 T41:V41 T42:V42 T44:V44 AN25:AP25 AN24:AP24 AN23:AP23 AN21:AP21 AN19:AP19 AN22:AP22 AN18:AP18 AN17:AP17 AN16:AP16 AN15:AP15" xr:uid="{FD8BB952-1D8C-476E-8BBB-127B3FB7B322}">
      <formula1>0</formula1>
      <formula2>5000</formula2>
    </dataValidation>
  </dataValidations>
  <hyperlinks>
    <hyperlink ref="AS3" location="'Apparatus Sheet '!A1" display="Apparatus 1" xr:uid="{C4758014-E858-4B24-83B2-A2EFCC6C5178}"/>
    <hyperlink ref="AS4" location="'Apparatus Sheet  (2)'!A1" display="Apparatus 2" xr:uid="{790C95F9-9D12-4BEB-9422-2D30FCDF7A07}"/>
    <hyperlink ref="AS5" location="'Apparatus Sheet  (3)'!A1" display="Apparatus 3" xr:uid="{46362946-092C-4E87-9F67-E644EA473EE9}"/>
    <hyperlink ref="AS6" location="'Apparatus Sheet  (4)'!A1" display="Apparatus 4" xr:uid="{614CA0C1-63A6-4713-9486-D2189ACB5AEF}"/>
    <hyperlink ref="AS7" location="'Apparatus Sheet  (5)'!A1" display="Apparatus 5" xr:uid="{D39C4971-1272-4170-8F92-16D2BE2DC5C2}"/>
    <hyperlink ref="AS8" location="'Apparatus Sheet  (6)'!A1" display="Apparatus 6" xr:uid="{AE748780-04B0-4355-B422-556CAFB54273}"/>
    <hyperlink ref="AS9" location="'Apparatus Sheet  (7)'!A1" display="Apparatus 7" xr:uid="{9E91AF10-4122-4AB4-907D-72C312F12DEF}"/>
    <hyperlink ref="AS10" location="'Apparatus Sheet  (8)'!A1" display="Apparatus 8" xr:uid="{89F9F4EE-346A-4295-9BFF-C08152929E3D}"/>
    <hyperlink ref="AS11" location="'Apparatus Sheet  (9)'!A1" display="Apparatus 9" xr:uid="{C9F399C7-454C-42AE-B157-8AA0EDEE965B}"/>
    <hyperlink ref="AS12" location="'Apparatus Sheet  (10)'!A1" display="Apparatus 10" xr:uid="{1A8EC63E-F1CD-4C3F-80F5-162A989352C2}"/>
    <hyperlink ref="AV3" location="'Apparatus Sheet  (11)'!A1" display="Apparatus 11" xr:uid="{C8A9AC36-BE2B-4B9D-880A-3C1D85DCF831}"/>
    <hyperlink ref="AV4" location="'Apparatus Sheet  (12)'!A1" display="Apparatus 12" xr:uid="{E1D3A04D-DBD9-40D9-ADBC-9F04D9710745}"/>
    <hyperlink ref="AV5" location="'Apparatus Sheet  (13)'!A1" display="Apparatus 13" xr:uid="{CB430BD9-C7AF-4B0E-9B79-C3D3F0A48750}"/>
    <hyperlink ref="AV6" location="'Apparatus Sheet  (14)'!A1" display="Apparatus 14" xr:uid="{C31743B4-C652-41DC-B3C7-860A6C712344}"/>
    <hyperlink ref="AV7" location="'Apparatus Sheet  (15)'!A1" display="Apparatus 15" xr:uid="{0D559D70-FE31-4DB5-8F9C-EE374943E686}"/>
    <hyperlink ref="AV8" location="'Apparatus Sheet  (16)'!A1" display="Apparatus 16" xr:uid="{81ED46CF-C534-47EB-A7FB-0B26F24D37A6}"/>
    <hyperlink ref="AV9" location="'Apparatus Sheet  (17)'!A1" display="Apparatus 17" xr:uid="{DB50454C-6187-44F4-86D1-63C6A60AC6B3}"/>
    <hyperlink ref="AV10" location="'Apparatus Sheet  (18)'!A1" display="Apparatus 18" xr:uid="{5EA9D8EE-D2A7-4DD0-9D6C-C0C0D33A1F20}"/>
    <hyperlink ref="AV11" location="'Apparatus Sheet  (19)'!A1" display="Apparatus 19" xr:uid="{57233044-9258-4431-8E9F-26E7CCEDA145}"/>
    <hyperlink ref="AV12" location="'Apparatus Sheet  (20)'!A1" display="Apparatus 20" xr:uid="{BB7EF34D-9BDD-455D-8479-C8645B05C9E2}"/>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ACCFF3A-9E8B-47D1-93ED-934B04A01418}">
          <x14:formula1>
            <xm:f>'Fire Station Info 1-5'!$AA$2:$AA$27</xm:f>
          </x14:formula1>
          <xm:sqref>AB4:AP4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6419A-15B4-4560-BC0D-DAC26D04E675}">
  <sheetPr codeName="Sheet42">
    <tabColor theme="1"/>
    <pageSetUpPr fitToPage="1"/>
  </sheetPr>
  <dimension ref="A1:BC45"/>
  <sheetViews>
    <sheetView showGridLines="0" showRowColHeaders="0" zoomScaleNormal="100" workbookViewId="0">
      <selection activeCell="Z1" sqref="Z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 hidden="1" customWidth="1"/>
    <col min="54" max="54" width="12.42578125" hidden="1" customWidth="1"/>
    <col min="55" max="55" width="6.42578125" hidden="1" customWidth="1"/>
    <col min="56" max="56" width="5.140625" customWidth="1"/>
  </cols>
  <sheetData>
    <row r="1" spans="1:55" ht="26.1" customHeight="1" x14ac:dyDescent="0.25">
      <c r="A1" s="173"/>
      <c r="B1" s="173"/>
    </row>
    <row r="2" spans="1:55" ht="27" customHeight="1" thickBot="1" x14ac:dyDescent="0.3">
      <c r="AK2" s="1513" t="s">
        <v>268</v>
      </c>
      <c r="AL2" s="1513"/>
      <c r="AM2" s="1513"/>
      <c r="AN2" s="1513"/>
      <c r="AO2" s="1513"/>
      <c r="AP2" s="1513"/>
      <c r="AR2" s="145"/>
    </row>
    <row r="3" spans="1:55" ht="20.100000000000001" customHeight="1" thickBot="1" x14ac:dyDescent="0.3">
      <c r="C3" s="98"/>
      <c r="D3" s="1535" t="s">
        <v>256</v>
      </c>
      <c r="E3" s="1536"/>
      <c r="F3" s="1536"/>
      <c r="G3" s="1536"/>
      <c r="H3" s="1536"/>
      <c r="I3" s="1536"/>
      <c r="J3" s="1536"/>
      <c r="K3" s="1536"/>
      <c r="L3" s="1536"/>
      <c r="M3" s="1536"/>
      <c r="N3" s="1536"/>
      <c r="O3" s="1536"/>
      <c r="P3" s="1537"/>
      <c r="Q3" s="1523" t="s">
        <v>257</v>
      </c>
      <c r="R3" s="1524"/>
      <c r="S3" s="1524"/>
      <c r="T3" s="1524"/>
      <c r="U3" s="1524"/>
      <c r="V3" s="1525"/>
      <c r="W3" s="1526"/>
      <c r="X3" s="1527"/>
      <c r="Y3" s="1528"/>
      <c r="Z3" s="1523" t="s">
        <v>258</v>
      </c>
      <c r="AA3" s="1524"/>
      <c r="AB3" s="1530"/>
      <c r="AC3" s="1531"/>
      <c r="AD3" s="1532"/>
      <c r="AE3" s="1533"/>
      <c r="AF3" s="1533"/>
      <c r="AG3" s="1533"/>
      <c r="AH3" s="1534"/>
      <c r="AI3" s="1523" t="s">
        <v>259</v>
      </c>
      <c r="AJ3" s="1524"/>
      <c r="AK3" s="1524"/>
      <c r="AL3" s="1525"/>
      <c r="AM3" s="1538"/>
      <c r="AN3" s="1539"/>
      <c r="AO3" s="1539"/>
      <c r="AP3" s="1540"/>
      <c r="AR3" s="146">
        <f>'Apparatus Sheet '!X3</f>
        <v>0</v>
      </c>
      <c r="AS3" s="170" t="s">
        <v>255</v>
      </c>
      <c r="AT3" s="147"/>
      <c r="AU3" s="148">
        <f>'Apparatus Sheet  (11)'!W3</f>
        <v>0</v>
      </c>
      <c r="AV3" s="171" t="s">
        <v>260</v>
      </c>
    </row>
    <row r="4" spans="1:55" s="7" customFormat="1" ht="20.100000000000001" customHeight="1" thickBot="1" x14ac:dyDescent="0.3">
      <c r="C4" s="117"/>
      <c r="D4" s="1523" t="s">
        <v>261</v>
      </c>
      <c r="E4" s="1524"/>
      <c r="F4" s="1524"/>
      <c r="G4" s="1524"/>
      <c r="H4" s="1524"/>
      <c r="I4" s="1525"/>
      <c r="J4" s="1526">
        <f>'Apparatus Sheet '!K4</f>
        <v>0</v>
      </c>
      <c r="K4" s="1527"/>
      <c r="L4" s="1527"/>
      <c r="M4" s="1527"/>
      <c r="N4" s="1527"/>
      <c r="O4" s="1527"/>
      <c r="P4" s="1527"/>
      <c r="Q4" s="1527"/>
      <c r="R4" s="1527"/>
      <c r="S4" s="1527"/>
      <c r="T4" s="1527"/>
      <c r="U4" s="1528"/>
      <c r="V4" s="1523" t="s">
        <v>262</v>
      </c>
      <c r="W4" s="1524"/>
      <c r="X4" s="1524"/>
      <c r="Y4" s="1524"/>
      <c r="Z4" s="1524"/>
      <c r="AA4" s="1525"/>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7" customFormat="1" ht="20.100000000000001" customHeight="1" thickBot="1" x14ac:dyDescent="0.3">
      <c r="C5" s="117"/>
      <c r="D5" s="1529" t="s">
        <v>373</v>
      </c>
      <c r="E5" s="1530"/>
      <c r="F5" s="1530"/>
      <c r="G5" s="1530"/>
      <c r="H5" s="1530"/>
      <c r="I5" s="1530"/>
      <c r="J5" s="1530"/>
      <c r="K5" s="1531"/>
      <c r="L5" s="1532"/>
      <c r="M5" s="1533"/>
      <c r="N5" s="1533"/>
      <c r="O5" s="1533"/>
      <c r="P5" s="1533"/>
      <c r="Q5" s="1533"/>
      <c r="R5" s="1533"/>
      <c r="S5" s="1533"/>
      <c r="T5" s="1533"/>
      <c r="U5" s="1534"/>
      <c r="V5" s="1529" t="s">
        <v>266</v>
      </c>
      <c r="W5" s="1530"/>
      <c r="X5" s="1530"/>
      <c r="Y5" s="1530"/>
      <c r="Z5" s="1530"/>
      <c r="AA5" s="1530"/>
      <c r="AB5" s="1530"/>
      <c r="AC5" s="1530"/>
      <c r="AD5" s="1530"/>
      <c r="AE5" s="1530"/>
      <c r="AF5" s="1531"/>
      <c r="AG5" s="1532"/>
      <c r="AH5" s="1533"/>
      <c r="AI5" s="1533"/>
      <c r="AJ5" s="1533"/>
      <c r="AK5" s="1533"/>
      <c r="AL5" s="1533"/>
      <c r="AM5" s="1533"/>
      <c r="AN5" s="1533"/>
      <c r="AO5" s="1533"/>
      <c r="AP5" s="1534"/>
      <c r="AR5" s="146">
        <f>'Apparatus Sheet  (3)'!W3</f>
        <v>0</v>
      </c>
      <c r="AS5" s="170" t="s">
        <v>267</v>
      </c>
      <c r="AT5" s="147"/>
      <c r="AU5" s="148">
        <f>'Apparatus Sheet  (13)'!W3</f>
        <v>0</v>
      </c>
      <c r="AV5" s="172" t="s">
        <v>268</v>
      </c>
      <c r="AX5" s="7" t="s">
        <v>269</v>
      </c>
      <c r="AZ5" s="7">
        <v>1000</v>
      </c>
      <c r="BA5" s="7" t="s">
        <v>40</v>
      </c>
      <c r="BB5" s="7" t="s">
        <v>270</v>
      </c>
      <c r="BC5" s="149" t="s">
        <v>271</v>
      </c>
    </row>
    <row r="6" spans="1:55" s="7" customFormat="1" ht="20.100000000000001" customHeight="1" thickBot="1" x14ac:dyDescent="0.3">
      <c r="C6" s="117"/>
      <c r="D6" s="1529" t="s">
        <v>272</v>
      </c>
      <c r="E6" s="1530"/>
      <c r="F6" s="1530"/>
      <c r="G6" s="1530"/>
      <c r="H6" s="1531"/>
      <c r="I6" s="1544"/>
      <c r="J6" s="1545"/>
      <c r="K6" s="1529" t="s">
        <v>273</v>
      </c>
      <c r="L6" s="1530"/>
      <c r="M6" s="1530"/>
      <c r="N6" s="1531"/>
      <c r="O6" s="1544"/>
      <c r="P6" s="1545"/>
      <c r="Q6" s="1529" t="s">
        <v>274</v>
      </c>
      <c r="R6" s="1530"/>
      <c r="S6" s="1530"/>
      <c r="T6" s="1530"/>
      <c r="U6" s="1530"/>
      <c r="V6" s="1530"/>
      <c r="W6" s="1530"/>
      <c r="X6" s="1530"/>
      <c r="Y6" s="1531"/>
      <c r="Z6" s="1541"/>
      <c r="AA6" s="1542"/>
      <c r="AB6" s="1543"/>
      <c r="AC6" s="1541"/>
      <c r="AD6" s="1542"/>
      <c r="AE6" s="1543"/>
      <c r="AF6" s="1541"/>
      <c r="AG6" s="1542"/>
      <c r="AH6" s="1543"/>
      <c r="AI6" s="1529" t="s">
        <v>275</v>
      </c>
      <c r="AJ6" s="1530"/>
      <c r="AK6" s="1530"/>
      <c r="AL6" s="1530"/>
      <c r="AM6" s="1530"/>
      <c r="AN6" s="1531"/>
      <c r="AO6" s="1544" t="s">
        <v>41</v>
      </c>
      <c r="AP6" s="1545"/>
      <c r="AR6" s="146">
        <f>'Apparatus Sheet  (4)'!W3</f>
        <v>0</v>
      </c>
      <c r="AS6" s="170" t="s">
        <v>276</v>
      </c>
      <c r="AT6" s="147"/>
      <c r="AU6" s="148">
        <f>'Apparatus Sheet  (14)'!W3</f>
        <v>0</v>
      </c>
      <c r="AV6" s="170" t="s">
        <v>277</v>
      </c>
      <c r="AX6" s="7" t="s">
        <v>278</v>
      </c>
      <c r="AZ6" s="7">
        <v>1250</v>
      </c>
      <c r="BA6" s="7" t="s">
        <v>41</v>
      </c>
      <c r="BB6" s="7" t="s">
        <v>279</v>
      </c>
      <c r="BC6" s="7" t="s">
        <v>280</v>
      </c>
    </row>
    <row r="7" spans="1:55" s="7" customFormat="1" ht="20.100000000000001" customHeight="1" thickBot="1" x14ac:dyDescent="0.3">
      <c r="C7" s="117"/>
      <c r="D7" s="1523" t="s">
        <v>281</v>
      </c>
      <c r="E7" s="1524"/>
      <c r="F7" s="1524"/>
      <c r="G7" s="1524"/>
      <c r="H7" s="1524"/>
      <c r="I7" s="1524"/>
      <c r="J7" s="1524"/>
      <c r="K7" s="1546"/>
      <c r="L7" s="1547"/>
      <c r="M7" s="1548" t="s">
        <v>282</v>
      </c>
      <c r="N7" s="1549"/>
      <c r="O7" s="1546"/>
      <c r="P7" s="1547"/>
      <c r="Q7" s="1548" t="s">
        <v>283</v>
      </c>
      <c r="R7" s="1549"/>
      <c r="S7" s="1546"/>
      <c r="T7" s="1547"/>
      <c r="U7" s="1548" t="s">
        <v>280</v>
      </c>
      <c r="V7" s="1563"/>
      <c r="W7" s="1564"/>
      <c r="X7" s="1565"/>
      <c r="Y7" s="1524" t="s">
        <v>284</v>
      </c>
      <c r="Z7" s="1525"/>
      <c r="AA7" s="1523" t="s">
        <v>285</v>
      </c>
      <c r="AB7" s="1524"/>
      <c r="AC7" s="1524"/>
      <c r="AD7" s="1524"/>
      <c r="AE7" s="1524"/>
      <c r="AF7" s="1524"/>
      <c r="AG7" s="1524"/>
      <c r="AH7" s="1524"/>
      <c r="AI7" s="1524"/>
      <c r="AJ7" s="1524"/>
      <c r="AK7" s="1524"/>
      <c r="AL7" s="1525"/>
      <c r="AM7" s="1564"/>
      <c r="AN7" s="1566"/>
      <c r="AO7" s="1566"/>
      <c r="AP7" s="1565"/>
      <c r="AR7" s="146">
        <f>'Apparatus Sheet  (5)'!W3</f>
        <v>0</v>
      </c>
      <c r="AS7" s="170" t="s">
        <v>286</v>
      </c>
      <c r="AT7" s="147"/>
      <c r="AU7" s="148">
        <f>'Apparatus Sheet  (15)'!W3</f>
        <v>0</v>
      </c>
      <c r="AV7" s="172" t="s">
        <v>287</v>
      </c>
      <c r="AX7" s="7" t="s">
        <v>288</v>
      </c>
      <c r="AZ7" s="7">
        <v>1500</v>
      </c>
      <c r="BB7" s="7" t="s">
        <v>289</v>
      </c>
      <c r="BC7" s="7" t="s">
        <v>283</v>
      </c>
    </row>
    <row r="8" spans="1:55" s="7" customFormat="1" ht="20.100000000000001" customHeight="1" thickBot="1" x14ac:dyDescent="0.3">
      <c r="C8" s="117"/>
      <c r="D8" s="1523" t="s">
        <v>290</v>
      </c>
      <c r="E8" s="1524"/>
      <c r="F8" s="1524"/>
      <c r="G8" s="1524"/>
      <c r="H8" s="1524"/>
      <c r="I8" s="1524"/>
      <c r="J8" s="1524"/>
      <c r="K8" s="1524"/>
      <c r="L8" s="1524"/>
      <c r="M8" s="1524"/>
      <c r="N8" s="1524"/>
      <c r="O8" s="1524"/>
      <c r="P8" s="1524"/>
      <c r="Q8" s="1524"/>
      <c r="R8" s="1524"/>
      <c r="S8" s="1524"/>
      <c r="T8" s="1524"/>
      <c r="U8" s="1524"/>
      <c r="V8" s="1525"/>
      <c r="W8" s="1564"/>
      <c r="X8" s="1565"/>
      <c r="Y8" s="1523" t="s">
        <v>291</v>
      </c>
      <c r="Z8" s="1524"/>
      <c r="AA8" s="1524"/>
      <c r="AB8" s="1524"/>
      <c r="AC8" s="1524"/>
      <c r="AD8" s="1524"/>
      <c r="AE8" s="1524"/>
      <c r="AF8" s="1524"/>
      <c r="AG8" s="1524"/>
      <c r="AH8" s="1524"/>
      <c r="AI8" s="1524"/>
      <c r="AJ8" s="1524"/>
      <c r="AK8" s="1524"/>
      <c r="AL8" s="1524"/>
      <c r="AM8" s="1525"/>
      <c r="AN8" s="1564"/>
      <c r="AO8" s="1566"/>
      <c r="AP8" s="1565"/>
      <c r="AR8" s="146">
        <f>'Apparatus Sheet  (6)'!W3</f>
        <v>0</v>
      </c>
      <c r="AS8" s="170" t="s">
        <v>292</v>
      </c>
      <c r="AT8" s="147"/>
      <c r="AU8" s="148">
        <f>'Apparatus Sheet  (16)'!W3</f>
        <v>0</v>
      </c>
      <c r="AV8" s="170" t="s">
        <v>293</v>
      </c>
      <c r="AX8" s="7" t="s">
        <v>294</v>
      </c>
      <c r="AZ8" s="7">
        <v>1750</v>
      </c>
      <c r="BB8" s="7" t="s">
        <v>295</v>
      </c>
      <c r="BC8" s="7" t="s">
        <v>282</v>
      </c>
    </row>
    <row r="9" spans="1:55" s="7" customFormat="1" ht="15.95" customHeight="1" thickBot="1" x14ac:dyDescent="0.3">
      <c r="C9" s="117"/>
      <c r="D9" s="1550" t="s">
        <v>296</v>
      </c>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2"/>
      <c r="AG9" s="1552"/>
      <c r="AH9" s="1552"/>
      <c r="AI9" s="1552"/>
      <c r="AJ9" s="1552"/>
      <c r="AK9" s="1552"/>
      <c r="AL9" s="1552"/>
      <c r="AM9" s="1552"/>
      <c r="AN9" s="1552"/>
      <c r="AO9" s="1552"/>
      <c r="AP9" s="1553"/>
      <c r="AR9" s="146">
        <f>'Apparatus Sheet  (7)'!W3</f>
        <v>0</v>
      </c>
      <c r="AS9" s="170" t="s">
        <v>297</v>
      </c>
      <c r="AT9" s="147"/>
      <c r="AU9" s="148">
        <f>'Apparatus Sheet  (17)'!W3</f>
        <v>0</v>
      </c>
      <c r="AV9" s="172" t="s">
        <v>298</v>
      </c>
      <c r="AX9" s="7" t="s">
        <v>299</v>
      </c>
      <c r="AZ9" s="7">
        <v>2000</v>
      </c>
      <c r="BB9" s="7" t="s">
        <v>300</v>
      </c>
    </row>
    <row r="10" spans="1:55" s="7" customFormat="1" ht="20.100000000000001" customHeight="1" thickBot="1" x14ac:dyDescent="0.3">
      <c r="C10" s="117"/>
      <c r="D10" s="1554" t="s">
        <v>301</v>
      </c>
      <c r="E10" s="1555"/>
      <c r="F10" s="1555"/>
      <c r="G10" s="1555"/>
      <c r="H10" s="1555"/>
      <c r="I10" s="1555"/>
      <c r="J10" s="1555"/>
      <c r="K10" s="1555"/>
      <c r="L10" s="1555"/>
      <c r="M10" s="1555"/>
      <c r="N10" s="1556"/>
      <c r="O10" s="1557"/>
      <c r="P10" s="1558"/>
      <c r="Q10" s="1554" t="s">
        <v>302</v>
      </c>
      <c r="R10" s="1555"/>
      <c r="S10" s="1555"/>
      <c r="T10" s="1555"/>
      <c r="U10" s="1555"/>
      <c r="V10" s="1555"/>
      <c r="W10" s="1555"/>
      <c r="X10" s="1555"/>
      <c r="Y10" s="1555"/>
      <c r="Z10" s="1555"/>
      <c r="AA10" s="1555"/>
      <c r="AB10" s="1555"/>
      <c r="AC10" s="1556"/>
      <c r="AD10" s="1557"/>
      <c r="AE10" s="1559"/>
      <c r="AF10" s="165"/>
      <c r="AG10" s="166"/>
      <c r="AH10" s="166"/>
      <c r="AI10" s="166"/>
      <c r="AJ10" s="166"/>
      <c r="AK10" s="166"/>
      <c r="AL10" s="166"/>
      <c r="AM10" s="166"/>
      <c r="AN10" s="166"/>
      <c r="AO10" s="166"/>
      <c r="AP10" s="167"/>
      <c r="AR10" s="146">
        <f>'Apparatus Sheet  (8)'!W3</f>
        <v>0</v>
      </c>
      <c r="AS10" s="170" t="s">
        <v>303</v>
      </c>
      <c r="AT10" s="147"/>
      <c r="AU10" s="148">
        <f>'Apparatus Sheet  (18)'!W3</f>
        <v>0</v>
      </c>
      <c r="AV10" s="170" t="s">
        <v>304</v>
      </c>
      <c r="AX10" s="7" t="s">
        <v>305</v>
      </c>
      <c r="AZ10" s="7">
        <v>750</v>
      </c>
    </row>
    <row r="11" spans="1:55" s="7" customFormat="1" ht="15.95" customHeight="1" thickBot="1" x14ac:dyDescent="0.3">
      <c r="C11" s="117"/>
      <c r="D11" s="1550" t="s">
        <v>306</v>
      </c>
      <c r="E11" s="1560"/>
      <c r="F11" s="1560"/>
      <c r="G11" s="1560"/>
      <c r="H11" s="1560"/>
      <c r="I11" s="1560"/>
      <c r="J11" s="1560"/>
      <c r="K11" s="1560"/>
      <c r="L11" s="1560"/>
      <c r="M11" s="1560"/>
      <c r="N11" s="1560"/>
      <c r="O11" s="1560"/>
      <c r="P11" s="1560"/>
      <c r="Q11" s="1560"/>
      <c r="R11" s="1560"/>
      <c r="S11" s="1560"/>
      <c r="T11" s="1560"/>
      <c r="U11" s="1561"/>
      <c r="V11" s="1561"/>
      <c r="W11" s="1561"/>
      <c r="X11" s="1560"/>
      <c r="Y11" s="1560"/>
      <c r="Z11" s="1560"/>
      <c r="AA11" s="1560"/>
      <c r="AB11" s="1560"/>
      <c r="AC11" s="1560"/>
      <c r="AD11" s="1560"/>
      <c r="AE11" s="1560"/>
      <c r="AF11" s="1560"/>
      <c r="AG11" s="1560"/>
      <c r="AH11" s="1560"/>
      <c r="AI11" s="1560"/>
      <c r="AJ11" s="1560"/>
      <c r="AK11" s="1560"/>
      <c r="AL11" s="1560"/>
      <c r="AM11" s="1560"/>
      <c r="AN11" s="1560"/>
      <c r="AO11" s="1560"/>
      <c r="AP11" s="1562"/>
      <c r="AR11" s="146">
        <f>'Apparatus Sheet  (9)'!W3</f>
        <v>0</v>
      </c>
      <c r="AS11" s="170" t="s">
        <v>307</v>
      </c>
      <c r="AT11" s="147"/>
      <c r="AU11" s="148">
        <f>'Apparatus Sheet  (19)'!W3</f>
        <v>0</v>
      </c>
      <c r="AV11" s="172" t="s">
        <v>308</v>
      </c>
      <c r="AX11" s="7" t="s">
        <v>309</v>
      </c>
      <c r="AZ11" s="7">
        <v>500</v>
      </c>
      <c r="BB11" s="7" t="s">
        <v>278</v>
      </c>
    </row>
    <row r="12" spans="1:55" s="7" customFormat="1" ht="20.100000000000001" customHeight="1" thickBot="1" x14ac:dyDescent="0.3">
      <c r="C12" s="117"/>
      <c r="D12" s="1529" t="s">
        <v>310</v>
      </c>
      <c r="E12" s="1530"/>
      <c r="F12" s="1530"/>
      <c r="G12" s="1530"/>
      <c r="H12" s="1530"/>
      <c r="I12" s="1530"/>
      <c r="J12" s="1531"/>
      <c r="K12" s="1567"/>
      <c r="L12" s="1568"/>
      <c r="M12" s="1568"/>
      <c r="N12" s="1569"/>
      <c r="O12" s="1529" t="s">
        <v>311</v>
      </c>
      <c r="P12" s="1530"/>
      <c r="Q12" s="1530"/>
      <c r="R12" s="1530"/>
      <c r="S12" s="1530"/>
      <c r="T12" s="1530"/>
      <c r="U12" s="1544"/>
      <c r="V12" s="1570"/>
      <c r="W12" s="168" t="s">
        <v>312</v>
      </c>
      <c r="X12" s="1529" t="s">
        <v>313</v>
      </c>
      <c r="Y12" s="1530"/>
      <c r="Z12" s="1530"/>
      <c r="AA12" s="1530"/>
      <c r="AB12" s="1530"/>
      <c r="AC12" s="1530"/>
      <c r="AD12" s="1530"/>
      <c r="AE12" s="1530"/>
      <c r="AF12" s="1530"/>
      <c r="AG12" s="1530"/>
      <c r="AH12" s="1531"/>
      <c r="AI12" s="1544"/>
      <c r="AJ12" s="1570"/>
      <c r="AK12" s="1570"/>
      <c r="AL12" s="1570"/>
      <c r="AM12" s="1570"/>
      <c r="AN12" s="1570"/>
      <c r="AO12" s="1570"/>
      <c r="AP12" s="1545"/>
      <c r="AR12" s="146">
        <f>'Apparatus Sheet  (10)'!W3</f>
        <v>0</v>
      </c>
      <c r="AS12" s="170" t="s">
        <v>314</v>
      </c>
      <c r="AT12" s="147"/>
      <c r="AU12" s="148">
        <f>'Apparatus Sheet  (20)'!W3</f>
        <v>0</v>
      </c>
      <c r="AV12" s="170" t="s">
        <v>315</v>
      </c>
      <c r="AX12" s="7" t="s">
        <v>316</v>
      </c>
      <c r="AZ12" s="7">
        <v>250</v>
      </c>
      <c r="BB12" s="7" t="s">
        <v>317</v>
      </c>
    </row>
    <row r="13" spans="1:55" s="7" customFormat="1" ht="15.95" customHeight="1" thickBot="1" x14ac:dyDescent="0.3">
      <c r="C13" s="117"/>
      <c r="D13" s="1550" t="s">
        <v>318</v>
      </c>
      <c r="E13" s="1560"/>
      <c r="F13" s="1560"/>
      <c r="G13" s="1560"/>
      <c r="H13" s="1560"/>
      <c r="I13" s="1560"/>
      <c r="J13" s="1560"/>
      <c r="K13" s="1560"/>
      <c r="L13" s="1560"/>
      <c r="M13" s="1560"/>
      <c r="N13" s="1560"/>
      <c r="O13" s="1560"/>
      <c r="P13" s="1560"/>
      <c r="Q13" s="1560"/>
      <c r="R13" s="1560"/>
      <c r="S13" s="1560"/>
      <c r="T13" s="1560"/>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2"/>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vdpyT51XY0d6VwoKMJ6FWq3V5EGUu2TJLYxuswkB88HGKrHdMhEKZbiuuo5YA9NLwRrWynhB96sYA9bRkw9o9A==" saltValue="XCY624bsY7wr5hyVREB5XQ=="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EDFADD57-C68D-4923-ADCF-92FD573E388C}">
      <formula1>$AX$5:$AX$13</formula1>
    </dataValidation>
    <dataValidation type="list" allowBlank="1" showInputMessage="1" showErrorMessage="1" sqref="AN27:AP36" xr:uid="{AD8AF6DD-5547-4208-A77C-2EF60753C0C1}">
      <formula1>$BA$4:$BA$6</formula1>
    </dataValidation>
    <dataValidation type="list" allowBlank="1" showInputMessage="1" showErrorMessage="1" sqref="AI12" xr:uid="{AF9877D7-02CA-4F2E-8914-AC2AA8488FF3}">
      <formula1>$BB$5:$BB$9</formula1>
    </dataValidation>
    <dataValidation type="list" allowBlank="1" showInputMessage="1" showErrorMessage="1" sqref="K12:N12" xr:uid="{A32D895E-B8E7-46BC-A055-8540247CC039}">
      <formula1>$BB$10:$BB$12</formula1>
    </dataValidation>
    <dataValidation type="list" allowBlank="1" showInputMessage="1" showErrorMessage="1" sqref="AO6:AP6 W38:W39" xr:uid="{8B3E7F84-D35D-458F-A4FF-750897D87D26}">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9 T40:V40 T41:V41 T42:V42 T44:V44 AN15:AP15 AN16:AP16 AN17:AP17 AN18:AP18 AN19:AP19 AN21:AP21 AN24:AP24 AN25:AP25" xr:uid="{BB65C086-034D-4743-8F5D-E9C90C07E2D1}">
      <formula1>0</formula1>
      <formula2>5000</formula2>
    </dataValidation>
  </dataValidations>
  <hyperlinks>
    <hyperlink ref="AS3" location="'Apparatus Sheet '!A1" display="Apparatus 1" xr:uid="{45F4C4CE-34F1-4843-A081-7FC542943A76}"/>
    <hyperlink ref="AS4" location="'Apparatus Sheet  (2)'!A1" display="Apparatus 2" xr:uid="{78355F55-06F5-4F1E-A6AF-E34D8E87C1FE}"/>
    <hyperlink ref="AS5" location="'Apparatus Sheet  (3)'!A1" display="Apparatus 3" xr:uid="{6B4F32BF-BB59-4B8B-976D-513E0B553EC7}"/>
    <hyperlink ref="AS6" location="'Apparatus Sheet  (4)'!A1" display="Apparatus 4" xr:uid="{16ED4782-9CB8-4FC2-B582-56668E086061}"/>
    <hyperlink ref="AS7" location="'Apparatus Sheet  (5)'!A1" display="Apparatus 5" xr:uid="{375B6685-6EAC-4AA7-9795-2A85EB935804}"/>
    <hyperlink ref="AS8" location="'Apparatus Sheet  (6)'!A1" display="Apparatus 6" xr:uid="{8DAFBA01-53CE-40A8-A147-6801E12D1983}"/>
    <hyperlink ref="AS9" location="'Apparatus Sheet  (7)'!A1" display="Apparatus 7" xr:uid="{6A665065-87FB-4117-95A0-467ADC49338A}"/>
    <hyperlink ref="AS10" location="'Apparatus Sheet  (8)'!A1" display="Apparatus 8" xr:uid="{F4502224-DEE7-4160-AEF4-6A695E071C1C}"/>
    <hyperlink ref="AS11" location="'Apparatus Sheet  (9)'!A1" display="Apparatus 9" xr:uid="{81439EE7-E7FC-4028-BDAB-B9E0958E63B0}"/>
    <hyperlink ref="AS12" location="'Apparatus Sheet  (10)'!A1" display="Apparatus 10" xr:uid="{E035D18C-60A5-4115-BD06-7E75E3EAAD5D}"/>
    <hyperlink ref="AV3" location="'Apparatus Sheet  (11)'!A1" display="Apparatus 11" xr:uid="{42B28028-F972-47E6-8D95-DC7ED95D3BF1}"/>
    <hyperlink ref="AV4" location="'Apparatus Sheet  (12)'!A1" display="Apparatus 12" xr:uid="{DC2DF1A9-BB4E-4908-8C3D-D78853D8D89C}"/>
    <hyperlink ref="AV5" location="'Apparatus Sheet  (13)'!A1" display="Apparatus 13" xr:uid="{374D2A54-B0D6-4DD5-B02E-8D094F2055A5}"/>
    <hyperlink ref="AV6" location="'Apparatus Sheet  (14)'!A1" display="Apparatus 14" xr:uid="{2CDACD11-92CA-43BE-974C-AA8DD22A93C7}"/>
    <hyperlink ref="AV7" location="'Apparatus Sheet  (15)'!A1" display="Apparatus 15" xr:uid="{CE34686C-A46A-456F-BEF5-E7E7F17B72C4}"/>
    <hyperlink ref="AV8" location="'Apparatus Sheet  (16)'!A1" display="Apparatus 16" xr:uid="{D4E4E4D8-4470-47D8-BEF6-4A21139E0F08}"/>
    <hyperlink ref="AV9" location="'Apparatus Sheet  (17)'!A1" display="Apparatus 17" xr:uid="{E78437BC-0E90-496C-BC4D-8C0CA7694567}"/>
    <hyperlink ref="AV10" location="'Apparatus Sheet  (18)'!A1" display="Apparatus 18" xr:uid="{BCFF29F0-2B15-4C59-9AA9-B17744D75DE7}"/>
    <hyperlink ref="AV11" location="'Apparatus Sheet  (19)'!A1" display="Apparatus 19" xr:uid="{BEF849B5-E7A8-4CE3-804E-21458ABAEF68}"/>
    <hyperlink ref="AV12" location="'Apparatus Sheet  (20)'!A1" display="Apparatus 20" xr:uid="{07CD57AF-684F-41F7-94BD-548A85939DF9}"/>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EE5FA57-6785-4750-8950-67C88C7A1178}">
          <x14:formula1>
            <xm:f>'Fire Station Info 1-5'!$AA$2:$AA$27</xm:f>
          </x14:formula1>
          <xm:sqref>AB4:AP4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4C3C-DDA9-4BF2-8C27-80615B06D707}">
  <sheetPr codeName="Sheet43">
    <tabColor theme="1"/>
    <pageSetUpPr fitToPage="1"/>
  </sheetPr>
  <dimension ref="A1:BC45"/>
  <sheetViews>
    <sheetView showGridLines="0" showRowColHeaders="0" zoomScaleNormal="100" workbookViewId="0">
      <selection activeCell="S1" sqref="S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277</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SqhHeB/+a+hkhGTwR8Q1bP9gOy6fH8HaOnm9UvY7wI1OCJFreQcWKv/arB7V0NfoBi73GLZR+eA1CHQr3EFSuw==" saltValue="0FIE5yFATXkCW6XnPoIhhQ=="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AEC6AC99-EDD7-49ED-8836-432DDD18271E}">
      <formula1>$AX$5:$AX$13</formula1>
    </dataValidation>
    <dataValidation type="list" allowBlank="1" showInputMessage="1" showErrorMessage="1" sqref="AO6:AP6 W38:W39" xr:uid="{B15C272B-AC93-4449-8A7B-60C335AD97F2}">
      <formula1>$BA$5:$BA$6</formula1>
    </dataValidation>
    <dataValidation type="list" allowBlank="1" showInputMessage="1" showErrorMessage="1" sqref="K12:N12" xr:uid="{DE498DA1-4280-4981-BCAF-73456BD5E645}">
      <formula1>$BB$10:$BB$12</formula1>
    </dataValidation>
    <dataValidation type="list" allowBlank="1" showInputMessage="1" showErrorMessage="1" sqref="AI12" xr:uid="{967586D7-BA47-4727-A2C9-B599E7C6447C}">
      <formula1>$BB$5:$BB$9</formula1>
    </dataValidation>
    <dataValidation type="list" allowBlank="1" showInputMessage="1" showErrorMessage="1" sqref="AN27:AP36" xr:uid="{29002F67-F90D-4ADD-8359-9C8CBF773E53}">
      <formula1>$BA$4:$BA$6</formula1>
    </dataValidation>
    <dataValidation type="whole" errorStyle="information" allowBlank="1" showInputMessage="1" showErrorMessage="1" error="This cell must be a number" sqref="T16:V16 T17:V17 T18:V18 T20:V20 T21:V21 T23:V23 T26:V26 T29:V29 T30:V30 T31:V31 Q30:R30 T28:V28 T32:V32 T27:V27 T38:V38 T40:V40 T41:V41 T44:V44 T42:V42 AN25:AP25 AN24:AP24 AN23:AP23 AN22:AP22 AN21:AP21 AN19:AP19 AN18:AP18 AN17:AP17 AN16:AP16 AN15:AP15" xr:uid="{8D253F96-D687-4777-9536-E738F4E789DA}">
      <formula1>0</formula1>
      <formula2>5000</formula2>
    </dataValidation>
  </dataValidations>
  <hyperlinks>
    <hyperlink ref="AS3" location="'Apparatus Sheet '!A1" display="Apparatus 1" xr:uid="{30065A46-EBEA-43D8-8AEB-99727DD03F4C}"/>
    <hyperlink ref="AS4" location="'Apparatus Sheet  (2)'!A1" display="Apparatus 2" xr:uid="{6DC284AC-98E5-4707-9FAE-25A3C7A7F239}"/>
    <hyperlink ref="AS5" location="'Apparatus Sheet  (3)'!A1" display="Apparatus 3" xr:uid="{74D3EC8C-F457-4DFD-9C1D-B7FF599A2125}"/>
    <hyperlink ref="AS6" location="'Apparatus Sheet  (4)'!A1" display="Apparatus 4" xr:uid="{CE83D8E5-E25B-44ED-8DA1-5F7B12F9EC29}"/>
    <hyperlink ref="AS7" location="'Apparatus Sheet  (5)'!A1" display="Apparatus 5" xr:uid="{E6CD2276-7604-451B-B8CE-6BC85D73719F}"/>
    <hyperlink ref="AS8" location="'Apparatus Sheet  (6)'!A1" display="Apparatus 6" xr:uid="{D2D5717A-36BF-450C-A838-EE4E7A6CB1F8}"/>
    <hyperlink ref="AS9" location="'Apparatus Sheet  (7)'!A1" display="Apparatus 7" xr:uid="{ED6B7D68-206D-41EB-98E9-1BD42C5CE77E}"/>
    <hyperlink ref="AS10" location="'Apparatus Sheet  (8)'!A1" display="Apparatus 8" xr:uid="{17C3FF37-1B65-481E-B189-3C1F3E4D93C2}"/>
    <hyperlink ref="AS11" location="'Apparatus Sheet  (9)'!A1" display="Apparatus 9" xr:uid="{2640E20D-1B03-4617-994A-1182328FC743}"/>
    <hyperlink ref="AS12" location="'Apparatus Sheet  (10)'!A1" display="Apparatus 10" xr:uid="{D65BD7E4-904F-49C8-97B9-F075EAA87E4C}"/>
    <hyperlink ref="AV3" location="'Apparatus Sheet  (11)'!A1" display="Apparatus 11" xr:uid="{7F199506-E5D6-4903-A9E6-1EEBF5384865}"/>
    <hyperlink ref="AV4" location="'Apparatus Sheet  (12)'!A1" display="Apparatus 12" xr:uid="{D0BD0231-E249-46FA-AFD6-0B8EC3BCB145}"/>
    <hyperlink ref="AV5" location="'Apparatus Sheet  (13)'!A1" display="Apparatus 13" xr:uid="{33B42027-AEF8-4395-8387-A94E23581E66}"/>
    <hyperlink ref="AV6" location="'Apparatus Sheet  (14)'!A1" display="Apparatus 14" xr:uid="{9C88B960-D2B6-4969-94E4-E9BB5B9E4A7F}"/>
    <hyperlink ref="AV7" location="'Apparatus Sheet  (15)'!A1" display="Apparatus 15" xr:uid="{F88983FF-DA2D-43CB-93A9-CABB9DBBC0FE}"/>
    <hyperlink ref="AV8" location="'Apparatus Sheet  (16)'!A1" display="Apparatus 16" xr:uid="{685AA10A-39AA-41E3-930B-C6ED1C60604F}"/>
    <hyperlink ref="AV9" location="'Apparatus Sheet  (17)'!A1" display="Apparatus 17" xr:uid="{E2E1960E-6852-4813-9E22-A45E74A72FD0}"/>
    <hyperlink ref="AV10" location="'Apparatus Sheet  (18)'!A1" display="Apparatus 18" xr:uid="{1E6524F4-460E-4C84-9724-716D9372DCEA}"/>
    <hyperlink ref="AV11" location="'Apparatus Sheet  (19)'!A1" display="Apparatus 19" xr:uid="{5942332E-82E1-4CD6-B17A-BF241D9F613F}"/>
    <hyperlink ref="AV12" location="'Apparatus Sheet  (20)'!A1" display="Apparatus 20" xr:uid="{56339CFD-0878-4670-BD12-66FC154A3618}"/>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F4EAAD7E-BF2F-445E-BBD1-78B7EE79D4C9}">
          <x14:formula1>
            <xm:f>'Fire Station Info 1-5'!$AA$2:$AA$27</xm:f>
          </x14:formula1>
          <xm:sqref>AB4:AP4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D4A82-B185-4F3A-BD2A-58067A5A3F86}">
  <sheetPr codeName="Sheet44">
    <tabColor theme="1"/>
    <pageSetUpPr fitToPage="1"/>
  </sheetPr>
  <dimension ref="A1:BC45"/>
  <sheetViews>
    <sheetView showGridLines="0" showRowColHeaders="0" zoomScaleNormal="100" workbookViewId="0">
      <selection activeCell="B2" sqref="B2"/>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287</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FYY+oBisMBIMBi9aCMjz+FVYgrtDPspqG5MnHIyHDXXWj1YOco+jVcT+KJivW0lIsi2XhrG5Iw6nx5lMuM6Amw==" saltValue="8HMBUPT8dXURg/vClBGaa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DD6B84F2-66A4-4AF2-B372-EB69A79E5330}">
      <formula1>$AX$5:$AX$13</formula1>
    </dataValidation>
    <dataValidation type="list" allowBlank="1" showInputMessage="1" showErrorMessage="1" sqref="AN27:AP36" xr:uid="{E561A5E4-EB37-44A1-9DBD-DC0E01EE5C71}">
      <formula1>$BA$4:$BA$6</formula1>
    </dataValidation>
    <dataValidation type="list" allowBlank="1" showInputMessage="1" showErrorMessage="1" sqref="AI12" xr:uid="{45411D7A-A4EA-46F9-9BDA-17D5248CFD8C}">
      <formula1>$BB$5:$BB$9</formula1>
    </dataValidation>
    <dataValidation type="list" allowBlank="1" showInputMessage="1" showErrorMessage="1" sqref="K12:N12" xr:uid="{F18CB74B-281A-4244-9CB3-91676D1EE1C9}">
      <formula1>$BB$10:$BB$12</formula1>
    </dataValidation>
    <dataValidation type="list" allowBlank="1" showInputMessage="1" showErrorMessage="1" sqref="AO6:AP6 W38:W39" xr:uid="{CEDFF75A-A327-4E00-B00A-62C398EEC7AA}">
      <formula1>$BA$5:$BA$6</formula1>
    </dataValidation>
    <dataValidation type="whole" errorStyle="information" allowBlank="1" showInputMessage="1" showErrorMessage="1" error="This cell must be a number" sqref="BI37 T16:V16 T17:V17 T18:V18 T20:V20 T21:V21 T23:V23 T26:V26 T27:V27 T28:V28 T29:V29 T30:V30 T31:V31 T38:V38 T40:V40 T41:V41 T42:V42 T44:V44 T32:V32 AN15:AP15 T34:V34 AN16:AP16 AN17:AP17 AN18:AP18 AN19:AP19 AN21:AP21 AN22:AP22 AN23:AP23 AN24:AP24 AN25:AP25" xr:uid="{2CC8BFB8-4657-42AA-98E7-4B7842E08B74}">
      <formula1>0</formula1>
      <formula2>5000</formula2>
    </dataValidation>
  </dataValidations>
  <hyperlinks>
    <hyperlink ref="AS3" location="'Apparatus Sheet '!A1" display="Apparatus 1" xr:uid="{925B2C26-6027-49C5-8A1D-0CD3096CA745}"/>
    <hyperlink ref="AS4" location="'Apparatus Sheet  (2)'!A1" display="Apparatus 2" xr:uid="{965449CB-DC8E-4EDB-8D9B-9536F2ECC93A}"/>
    <hyperlink ref="AS5" location="'Apparatus Sheet  (3)'!A1" display="Apparatus 3" xr:uid="{C0C0F0D0-40B9-454B-A19F-7BEA9902352A}"/>
    <hyperlink ref="AS6" location="'Apparatus Sheet  (4)'!A1" display="Apparatus 4" xr:uid="{2E2D2611-80D9-4546-B821-6150A9993DF8}"/>
    <hyperlink ref="AS7" location="'Apparatus Sheet  (5)'!A1" display="Apparatus 5" xr:uid="{38B511C9-7532-4157-80F9-5FD0FA87416C}"/>
    <hyperlink ref="AS8" location="'Apparatus Sheet  (6)'!A1" display="Apparatus 6" xr:uid="{7A173EFC-3E51-457B-9140-55E6D36C2F8B}"/>
    <hyperlink ref="AS9" location="'Apparatus Sheet  (7)'!A1" display="Apparatus 7" xr:uid="{D62E72A6-6C3C-4C6F-8952-73A3AD6DDC8D}"/>
    <hyperlink ref="AS10" location="'Apparatus Sheet  (8)'!A1" display="Apparatus 8" xr:uid="{975A1A25-2F2C-4C72-AF58-D76AF55C11A5}"/>
    <hyperlink ref="AS11" location="'Apparatus Sheet  (9)'!A1" display="Apparatus 9" xr:uid="{9E5CD808-FCF3-426F-A61C-73D2631FC9F2}"/>
    <hyperlink ref="AS12" location="'Apparatus Sheet  (10)'!A1" display="Apparatus 10" xr:uid="{6B806B34-CDEF-4BDB-9662-6D9D3A69A64A}"/>
    <hyperlink ref="AV3" location="'Apparatus Sheet  (11)'!A1" display="Apparatus 11" xr:uid="{85DF6561-5D7A-4092-94F4-A90EE20676F3}"/>
    <hyperlink ref="AV4" location="'Apparatus Sheet  (12)'!A1" display="Apparatus 12" xr:uid="{57D2F2B3-5909-41DD-BC4B-BA8C8EE671AE}"/>
    <hyperlink ref="AV5" location="'Apparatus Sheet  (13)'!A1" display="Apparatus 13" xr:uid="{7E71F89B-868C-42C9-8376-F6C00483C03C}"/>
    <hyperlink ref="AV6" location="'Apparatus Sheet  (14)'!A1" display="Apparatus 14" xr:uid="{8F0E6A67-FD4C-44C9-8DB4-1112493B9A36}"/>
    <hyperlink ref="AV7" location="'Apparatus Sheet  (15)'!A1" display="Apparatus 15" xr:uid="{5153162D-88FF-41A9-8615-85F572D36BF7}"/>
    <hyperlink ref="AV8" location="'Apparatus Sheet  (16)'!A1" display="Apparatus 16" xr:uid="{1773A2A2-3B8E-42F3-8E7E-B96203C4C915}"/>
    <hyperlink ref="AV9" location="'Apparatus Sheet  (17)'!A1" display="Apparatus 17" xr:uid="{6D029EAC-A423-423E-941D-AFB3D4904115}"/>
    <hyperlink ref="AV10" location="'Apparatus Sheet  (18)'!A1" display="Apparatus 18" xr:uid="{CAEBB206-6B7F-4386-8ADC-79FCB60B7624}"/>
    <hyperlink ref="AV11" location="'Apparatus Sheet  (19)'!A1" display="Apparatus 19" xr:uid="{7ECB76BE-5DB7-45A6-87A2-1173AF874523}"/>
    <hyperlink ref="AV12" location="'Apparatus Sheet  (20)'!A1" display="Apparatus 20" xr:uid="{C2DBFA1E-946F-4523-B104-272D1CE056C4}"/>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B1C5ED26-3A7C-48D1-BD8A-9BC748A8EB20}">
          <x14:formula1>
            <xm:f>'Fire Station Info 1-5'!$AA$2:$AA$27</xm:f>
          </x14:formula1>
          <xm:sqref>AB4:AP4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1055-BAB0-4F9D-B790-B830D75AEBA7}">
  <sheetPr codeName="Sheet45">
    <tabColor theme="1"/>
    <pageSetUpPr fitToPage="1"/>
  </sheetPr>
  <dimension ref="A1:BC45"/>
  <sheetViews>
    <sheetView showGridLines="0" showRowColHeaders="0" zoomScaleNormal="100" workbookViewId="0">
      <selection activeCell="F2" sqref="F2"/>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293</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cJ/9ExxtyZBraBWTFfekkimytLKKY42ux7cwgm0wIYzNqSoQsOl5oktHJahmd6YywOOuf07BfAuQ/GLUObJ7Uw==" saltValue="otjIHyr2SnsJH2yKJAXmAw=="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D5146344-B1CF-4F66-856D-4EF022853480}">
      <formula1>$AX$5:$AX$13</formula1>
    </dataValidation>
    <dataValidation type="list" allowBlank="1" showInputMessage="1" showErrorMessage="1" sqref="AO6:AP6 W38:W39" xr:uid="{A354CA51-1B1E-4DC3-ADE5-82C97E240A40}">
      <formula1>$BA$5:$BA$6</formula1>
    </dataValidation>
    <dataValidation type="list" allowBlank="1" showInputMessage="1" showErrorMessage="1" sqref="K12:N12" xr:uid="{0E8789FB-B25A-4A7A-AEB9-E93520F21B68}">
      <formula1>$BB$10:$BB$12</formula1>
    </dataValidation>
    <dataValidation type="list" allowBlank="1" showInputMessage="1" showErrorMessage="1" sqref="AI12" xr:uid="{D1BF1613-B222-4DC3-AEB8-A22EF31BC8D8}">
      <formula1>$BB$5:$BB$9</formula1>
    </dataValidation>
    <dataValidation type="list" allowBlank="1" showInputMessage="1" showErrorMessage="1" sqref="AN27:AP36" xr:uid="{33B467E5-D402-4796-8A24-6A1A3A61D35F}">
      <formula1>$BA$4:$BA$6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2:V42 T44:V44 T41:V41 AN15:AP15 AN16:AP16 AN17:AP17 AN18:AP18 AN19:AP19 AN23:AP23 AN24:AP24 AN25:AP25" xr:uid="{D3A5C199-3FB4-44E8-87F7-A2C99CCF9EAE}">
      <formula1>0</formula1>
      <formula2>5200</formula2>
    </dataValidation>
  </dataValidations>
  <hyperlinks>
    <hyperlink ref="AS3" location="'Apparatus Sheet '!A1" display="Apparatus 1" xr:uid="{1A9E07E3-DE8D-4F30-A2D8-C2C395078A33}"/>
    <hyperlink ref="AS4" location="'Apparatus Sheet  (2)'!A1" display="Apparatus 2" xr:uid="{80D05FD3-08AD-494B-AF98-60258392D3CB}"/>
    <hyperlink ref="AS5" location="'Apparatus Sheet  (3)'!A1" display="Apparatus 3" xr:uid="{FA4D2259-0813-4D52-B1DF-8BA80ADA1A17}"/>
    <hyperlink ref="AS6" location="'Apparatus Sheet  (4)'!A1" display="Apparatus 4" xr:uid="{7C7A6F09-BCB9-4666-8D71-25935A2FE58C}"/>
    <hyperlink ref="AS7" location="'Apparatus Sheet  (5)'!A1" display="Apparatus 5" xr:uid="{D333B230-D9B3-41F7-98C4-E12A9B07517F}"/>
    <hyperlink ref="AS8" location="'Apparatus Sheet  (6)'!A1" display="Apparatus 6" xr:uid="{89BB803F-8465-4200-A5D6-F744D4BCAF8B}"/>
    <hyperlink ref="AS9" location="'Apparatus Sheet  (7)'!A1" display="Apparatus 7" xr:uid="{96FC2FDE-1BF9-44E4-B445-2FE08DC2E819}"/>
    <hyperlink ref="AS10" location="'Apparatus Sheet  (8)'!A1" display="Apparatus 8" xr:uid="{9D7C478F-1141-49D5-8B95-337930D192E6}"/>
    <hyperlink ref="AS11" location="'Apparatus Sheet  (9)'!A1" display="Apparatus 9" xr:uid="{AA5EC620-00A5-4F75-ACFB-FFAFF84ABF61}"/>
    <hyperlink ref="AS12" location="'Apparatus Sheet  (10)'!A1" display="Apparatus 10" xr:uid="{FE75F3F5-C67E-4427-B51D-D44B7C544554}"/>
    <hyperlink ref="AV3" location="'Apparatus Sheet  (11)'!A1" display="Apparatus 11" xr:uid="{ABA39DAF-866E-4B87-BF89-E18B9C4D8C31}"/>
    <hyperlink ref="AV4" location="'Apparatus Sheet  (12)'!A1" display="Apparatus 12" xr:uid="{C32BF69E-2926-4E8D-BC12-2FE887297CFF}"/>
    <hyperlink ref="AV5" location="'Apparatus Sheet  (13)'!A1" display="Apparatus 13" xr:uid="{C82BF522-8E65-4431-AA43-2EDA5865AA3A}"/>
    <hyperlink ref="AV6" location="'Apparatus Sheet  (14)'!A1" display="Apparatus 14" xr:uid="{E6391A42-2BDC-4EA7-AAD3-F943E461C075}"/>
    <hyperlink ref="AV7" location="'Apparatus Sheet  (15)'!A1" display="Apparatus 15" xr:uid="{5F5B9FDE-9861-46ED-8AE3-9894BAC73D7C}"/>
    <hyperlink ref="AV8" location="'Apparatus Sheet  (16)'!A1" display="Apparatus 16" xr:uid="{0E9BF4BB-CB34-4B7E-9CD0-54FD2D597594}"/>
    <hyperlink ref="AV9" location="'Apparatus Sheet  (17)'!A1" display="Apparatus 17" xr:uid="{2F9937F3-6D20-4691-8FA3-1CE06ECD691F}"/>
    <hyperlink ref="AV10" location="'Apparatus Sheet  (18)'!A1" display="Apparatus 18" xr:uid="{D0585B55-C3B0-4504-97C4-BDA0E7DB0DA3}"/>
    <hyperlink ref="AV11" location="'Apparatus Sheet  (19)'!A1" display="Apparatus 19" xr:uid="{DF5881C7-D231-4CF5-AA6B-CA29F0BEAFE9}"/>
    <hyperlink ref="AV12" location="'Apparatus Sheet  (20)'!A1" display="Apparatus 20" xr:uid="{6D9C0144-4076-4C40-B881-E0B243256139}"/>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B5A15EEB-786D-4E7E-8C0C-8C63E54B7423}">
          <x14:formula1>
            <xm:f>'Fire Station Info 1-5'!$AA$2:$AA$27</xm:f>
          </x14:formula1>
          <xm:sqref>AB4:AP4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708B-D610-4E0D-8018-67168C97A770}">
  <sheetPr codeName="Sheet46">
    <tabColor theme="1"/>
    <pageSetUpPr fitToPage="1"/>
  </sheetPr>
  <dimension ref="A1:BC45"/>
  <sheetViews>
    <sheetView showGridLines="0" showRowColHeaders="0" zoomScaleNormal="100" workbookViewId="0">
      <selection activeCell="Z1" sqref="Z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298</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v>5</v>
      </c>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9jUePVer8xNsHEwNCqhmBTMyhdcJs2D8ENc3Fgi06VrgU/E8iCrmh0RBvUV9qlsN6f1DW/wKIe1Fl+CgngMwNg==" saltValue="1058YvWAigNZ0OU9YeLqEQ=="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FA53ABD3-88C3-4305-B813-8B321AD73060}">
      <formula1>$AX$5:$AX$13</formula1>
    </dataValidation>
    <dataValidation type="list" allowBlank="1" showInputMessage="1" showErrorMessage="1" sqref="AN27:AP36" xr:uid="{D81A2C59-8502-44E9-B580-96018D9956FE}">
      <formula1>$BA$4:$BA$6</formula1>
    </dataValidation>
    <dataValidation type="list" allowBlank="1" showInputMessage="1" showErrorMessage="1" sqref="AI12" xr:uid="{6E3721C1-7642-446C-A3BD-28BBF27DE28A}">
      <formula1>$BB$5:$BB$9</formula1>
    </dataValidation>
    <dataValidation type="list" allowBlank="1" showInputMessage="1" showErrorMessage="1" sqref="K12:N12" xr:uid="{55C3E74A-F0D3-41EA-84D9-2F0B25FD1B0A}">
      <formula1>$BB$10:$BB$12</formula1>
    </dataValidation>
    <dataValidation type="list" allowBlank="1" showInputMessage="1" showErrorMessage="1" sqref="AO6:AP6 W38:W39" xr:uid="{70CF75FF-1EBB-4F42-A7AA-45C2510CD164}">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25:AP25 AN24:AP24 AN23:AP23 AN22:AP22 AN21:AP21 AN19:AP19 AN18:AP18 AN17:AP17 AN16:AP16 AN15:AP15" xr:uid="{704071E7-7513-4B91-AFE7-F340251E3F2E}">
      <formula1>0</formula1>
      <formula2>5000</formula2>
    </dataValidation>
  </dataValidations>
  <hyperlinks>
    <hyperlink ref="AS3" location="'Apparatus Sheet '!A1" display="Apparatus 1" xr:uid="{1A2EC69F-BB50-41A7-8295-E9E10C4B43B2}"/>
    <hyperlink ref="AS4" location="'Apparatus Sheet  (2)'!A1" display="Apparatus 2" xr:uid="{AD6199DD-EB52-4394-AD16-E736067F502F}"/>
    <hyperlink ref="AS5" location="'Apparatus Sheet  (3)'!A1" display="Apparatus 3" xr:uid="{6FC97A19-5EFC-4891-A467-C98C544D9DE1}"/>
    <hyperlink ref="AS6" location="'Apparatus Sheet  (4)'!A1" display="Apparatus 4" xr:uid="{A3D94F1A-3E87-4722-A383-17D385A7237E}"/>
    <hyperlink ref="AS7" location="'Apparatus Sheet  (5)'!A1" display="Apparatus 5" xr:uid="{A56F10B5-1135-4B62-83DB-2D4A53969016}"/>
    <hyperlink ref="AS8" location="'Apparatus Sheet  (6)'!A1" display="Apparatus 6" xr:uid="{5074C249-8019-48D2-AB29-9A1A202654D4}"/>
    <hyperlink ref="AS9" location="'Apparatus Sheet  (7)'!A1" display="Apparatus 7" xr:uid="{9B58B8C4-DFA3-4078-AD40-1DE45050E2BF}"/>
    <hyperlink ref="AS10" location="'Apparatus Sheet  (8)'!A1" display="Apparatus 8" xr:uid="{3EAD4A24-ABAF-43EA-B0ED-C6B53EA49A5D}"/>
    <hyperlink ref="AS11" location="'Apparatus Sheet  (9)'!A1" display="Apparatus 9" xr:uid="{FD563650-0418-4AFF-97E6-0CEF093CC6B7}"/>
    <hyperlink ref="AS12" location="'Apparatus Sheet  (10)'!A1" display="Apparatus 10" xr:uid="{48ED656A-BCA6-4CBE-940A-59696F6F1A18}"/>
    <hyperlink ref="AV3" location="'Apparatus Sheet  (11)'!A1" display="Apparatus 11" xr:uid="{3801F381-E853-4554-BF0C-BE3F2D6BE6D9}"/>
    <hyperlink ref="AV4" location="'Apparatus Sheet  (12)'!A1" display="Apparatus 12" xr:uid="{85703F0B-4B8F-400C-9C51-64D59191755B}"/>
    <hyperlink ref="AV5" location="'Apparatus Sheet  (13)'!A1" display="Apparatus 13" xr:uid="{04355113-1FF1-4D37-AE78-ACCB944CB82A}"/>
    <hyperlink ref="AV6" location="'Apparatus Sheet  (14)'!A1" display="Apparatus 14" xr:uid="{DDBD1632-6C51-41D6-A793-AF2E71AF064F}"/>
    <hyperlink ref="AV7" location="'Apparatus Sheet  (15)'!A1" display="Apparatus 15" xr:uid="{F45A215B-0AD8-461A-B330-0CFD5482AA23}"/>
    <hyperlink ref="AV8" location="'Apparatus Sheet  (16)'!A1" display="Apparatus 16" xr:uid="{6F2BF364-C2CA-4137-A88E-3DB802B37CF2}"/>
    <hyperlink ref="AV9" location="'Apparatus Sheet  (17)'!A1" display="Apparatus 17" xr:uid="{7F3FBCEF-D364-45AD-9B8A-100F8A79C92D}"/>
    <hyperlink ref="AV10" location="'Apparatus Sheet  (18)'!A1" display="Apparatus 18" xr:uid="{BDA81C87-EA73-4CCE-8E68-FDF3890B920E}"/>
    <hyperlink ref="AV11" location="'Apparatus Sheet  (19)'!A1" display="Apparatus 19" xr:uid="{9180985A-F7C8-4961-8648-75DC3676F157}"/>
    <hyperlink ref="AV12" location="'Apparatus Sheet  (20)'!A1" display="Apparatus 20" xr:uid="{F15CEFE3-2B34-49AB-AE15-5759BAAB42F2}"/>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18DD14E4-0BE8-4793-A2B2-B8F5A62B4DC8}">
          <x14:formula1>
            <xm:f>'Fire Station Info 1-5'!$AA$2:$AA$27</xm:f>
          </x14:formula1>
          <xm:sqref>AB4:AP4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CAEF8-7D66-4005-B19A-C145A98C46FD}">
  <sheetPr codeName="Sheet47">
    <tabColor theme="1"/>
    <pageSetUpPr fitToPage="1"/>
  </sheetPr>
  <dimension ref="A1:BC47"/>
  <sheetViews>
    <sheetView showGridLines="0" showRowColHeaders="0" zoomScaleNormal="100" workbookViewId="0">
      <selection activeCell="AB2" sqref="AB1:AB2"/>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304</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row r="47" spans="4:50" x14ac:dyDescent="0.25">
      <c r="AL47" s="138"/>
    </row>
  </sheetData>
  <sheetProtection algorithmName="SHA-512" hashValue="YQ0EF6JIege75uju8T7ukaIg1cl9Zuun7z9w8xrwZ/BbvObD2nSFmzF9iFRTWTgLktjZ9GN/9Py3CynqmhKZ3Q==" saltValue="Ug36n1yYm1uQEliSKKGajQ=="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7">
    <dataValidation type="list" allowBlank="1" showInputMessage="1" showErrorMessage="1" sqref="AD3:AH3" xr:uid="{E6B51193-4E48-4878-AC18-8C91D9A06DA7}">
      <formula1>$AX$5:$AX$13</formula1>
    </dataValidation>
    <dataValidation type="list" allowBlank="1" showInputMessage="1" showErrorMessage="1" sqref="AO6:AP6 W38:W39" xr:uid="{3146D269-72E2-46F6-993D-A14BBF2ECDD8}">
      <formula1>$BA$5:$BA$6</formula1>
    </dataValidation>
    <dataValidation type="list" allowBlank="1" showInputMessage="1" showErrorMessage="1" sqref="K12:N12" xr:uid="{37744FAA-9646-46A5-9D9C-E42BFAF55FF4}">
      <formula1>$BB$10:$BB$12</formula1>
    </dataValidation>
    <dataValidation type="list" allowBlank="1" showInputMessage="1" showErrorMessage="1" sqref="AI12" xr:uid="{527F3E2F-883B-45C2-9806-D6D3513DAA4E}">
      <formula1>$BB$5:$BB$9</formula1>
    </dataValidation>
    <dataValidation type="list" allowBlank="1" showInputMessage="1" showErrorMessage="1" sqref="AN27:AP36" xr:uid="{47D1C20C-834E-4FE7-858A-582284113EB4}">
      <formula1>$BA$4:$BA$6</formula1>
    </dataValidation>
    <dataValidation type="whole" allowBlank="1" showInputMessage="1" showErrorMessage="1" error="This cell must be a number" sqref="T16:V16 T17:V17 T18:V18 T20:V20 T21:V21 T23:V23 T26:V26 T27:V27 AN15:AP15 T29:V29 T30:V30 Q30:R30 T31:V31 T32:V32 T34:V34 T38:V38 T40:V40 T41:V41 AN25:AP25 T42:V42 T44:V44 AN24:AP24 AN23:AP23 AN22:AP22 AN21:AP21 AN19:AP19 AN16:AP16 AN17:AP17" xr:uid="{73EDBEFD-EC6F-4923-8B4E-E804C7F73DD5}">
      <formula1>0</formula1>
      <formula2>50000</formula2>
    </dataValidation>
    <dataValidation type="whole" errorStyle="information" allowBlank="1" showInputMessage="1" showErrorMessage="1" error="This cell must be a number" sqref="T28:V28 AN18:AP18" xr:uid="{95E27638-2E90-463E-A7F5-8752B3AC32C6}">
      <formula1>0</formula1>
      <formula2>50000</formula2>
    </dataValidation>
  </dataValidations>
  <hyperlinks>
    <hyperlink ref="AS3" location="'Apparatus Sheet '!A1" display="Apparatus 1" xr:uid="{8C35FB2C-5C12-4621-A039-742948989DEC}"/>
    <hyperlink ref="AS4" location="'Apparatus Sheet  (2)'!A1" display="Apparatus 2" xr:uid="{C0A83BDF-13F2-4EA4-B9EE-45E1257EA4BE}"/>
    <hyperlink ref="AS5" location="'Apparatus Sheet  (3)'!A1" display="Apparatus 3" xr:uid="{6EF243ED-26A6-4673-B6B9-682E657972DD}"/>
    <hyperlink ref="AS6" location="'Apparatus Sheet  (4)'!A1" display="Apparatus 4" xr:uid="{94A4B9F3-2B97-4E45-9D00-92063049C2B2}"/>
    <hyperlink ref="AS7" location="'Apparatus Sheet  (5)'!A1" display="Apparatus 5" xr:uid="{E2990950-F898-4F70-8D0B-0A68E6BB41BE}"/>
    <hyperlink ref="AS8" location="'Apparatus Sheet  (6)'!A1" display="Apparatus 6" xr:uid="{73ACD590-DD6A-4334-B195-B9420689FD7C}"/>
    <hyperlink ref="AS9" location="'Apparatus Sheet  (7)'!A1" display="Apparatus 7" xr:uid="{DD8856DF-9ED2-41B8-B8AD-88020667045C}"/>
    <hyperlink ref="AS10" location="'Apparatus Sheet  (8)'!A1" display="Apparatus 8" xr:uid="{C0F30887-D91D-46C7-8811-94610E0FEDA0}"/>
    <hyperlink ref="AS11" location="'Apparatus Sheet  (9)'!A1" display="Apparatus 9" xr:uid="{57A4449D-4EB5-4FD0-8719-D39C04ADC8B8}"/>
    <hyperlink ref="AS12" location="'Apparatus Sheet  (10)'!A1" display="Apparatus 10" xr:uid="{87BF1B41-C923-410E-806F-9B85AC81A9E2}"/>
    <hyperlink ref="AV3" location="'Apparatus Sheet  (11)'!A1" display="Apparatus 11" xr:uid="{BCEC0ACF-03D1-4924-8406-28F69353BFB1}"/>
    <hyperlink ref="AV4" location="'Apparatus Sheet  (12)'!A1" display="Apparatus 12" xr:uid="{A51AD499-3232-496B-861D-C8258DD91F43}"/>
    <hyperlink ref="AV5" location="'Apparatus Sheet  (13)'!A1" display="Apparatus 13" xr:uid="{E40AEE0F-18C7-4B26-9E69-163592807875}"/>
    <hyperlink ref="AV6" location="'Apparatus Sheet  (14)'!A1" display="Apparatus 14" xr:uid="{DF6B8A4B-FF6F-4ACC-B9AA-31CAA9F06004}"/>
    <hyperlink ref="AV7" location="'Apparatus Sheet  (15)'!A1" display="Apparatus 15" xr:uid="{8DF57A40-E714-4089-9F54-FF31A62A273F}"/>
    <hyperlink ref="AV8" location="'Apparatus Sheet  (16)'!A1" display="Apparatus 16" xr:uid="{6EEF2AF9-9AEE-49E8-BE0E-70C3606A03C7}"/>
    <hyperlink ref="AV9" location="'Apparatus Sheet  (17)'!A1" display="Apparatus 17" xr:uid="{80E353F9-9FD6-4B8D-850A-522EE3204C19}"/>
    <hyperlink ref="AV10" location="'Apparatus Sheet  (18)'!A1" display="Apparatus 18" xr:uid="{911604EB-2D2D-4C6B-9658-424F81A86C99}"/>
    <hyperlink ref="AV11" location="'Apparatus Sheet  (19)'!A1" display="Apparatus 19" xr:uid="{CF3B27A2-8478-4C3B-9979-C400A4EEDAC4}"/>
    <hyperlink ref="AV12" location="'Apparatus Sheet  (20)'!A1" display="Apparatus 20" xr:uid="{73C23F2F-504C-4E40-8318-7BDC8B752BEB}"/>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8A1127A-FF16-488B-B66A-E83E323F027D}">
          <x14:formula1>
            <xm:f>'Fire Station Info 1-5'!$AA$2:$AA$27</xm:f>
          </x14:formula1>
          <xm:sqref>AB4:AP4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9608-06F1-4CEC-975E-D42BF6757536}">
  <sheetPr codeName="Sheet48">
    <tabColor theme="1"/>
    <pageSetUpPr fitToPage="1"/>
  </sheetPr>
  <dimension ref="A1:BC45"/>
  <sheetViews>
    <sheetView showGridLines="0" showRowColHeaders="0" zoomScaleNormal="100" workbookViewId="0">
      <selection activeCell="Z1" sqref="Z1"/>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308</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494"/>
      <c r="R30" s="1495"/>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niw4wW013FoeogEsNCpoTTVdxRw+UEoA4iEUx3nDgq0NHc/cGVNbqq3iTdGe2ioQGqZbrNVCHHwn/eYlgUAueg==" saltValue="jxlHRwFFsKp912JuhiqgqA=="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E9ADE446-312B-40C8-BFE2-D832A7B9013A}">
      <formula1>$AX$5:$AX$13</formula1>
    </dataValidation>
    <dataValidation type="list" allowBlank="1" showInputMessage="1" showErrorMessage="1" sqref="AN27:AP36" xr:uid="{AFDE1A67-B3B9-4400-9291-92403A94ED12}">
      <formula1>$BA$4:$BA$6</formula1>
    </dataValidation>
    <dataValidation type="list" allowBlank="1" showInputMessage="1" showErrorMessage="1" sqref="AI12" xr:uid="{008B3B66-6CBE-49CD-B630-D2D84D5E0DFB}">
      <formula1>$BB$5:$BB$9</formula1>
    </dataValidation>
    <dataValidation type="list" allowBlank="1" showInputMessage="1" showErrorMessage="1" sqref="K12:N12" xr:uid="{AE15AE9C-5B5A-4B04-A733-A0405A4010B4}">
      <formula1>$BB$10:$BB$12</formula1>
    </dataValidation>
    <dataValidation type="list" allowBlank="1" showInputMessage="1" showErrorMessage="1" sqref="AO6:AP6 W38:W39" xr:uid="{6B5BF2DE-2AD5-4F1B-BF5F-353591270CB0}">
      <formula1>$BA$5:$BA$6</formula1>
    </dataValidation>
    <dataValidation type="whole" errorStyle="information" allowBlank="1" showInputMessage="1" showErrorMessage="1" error="This cell must be a number" sqref="T16:V16 T17:V17 T18:V18 T20:V20 T21:V21 T23:V23 T26:V26 T27:V27 T28:V28 T29:V29 T30:V30 Q30:R30 T31:V31 T32:V32 T34:V34 T38:V38 T40:V40 T41:V41 T42:V42 T44:V44 AN25:AP25 AN24:AP24 AN23:AP23 AN22:AP22 AN21:AP21 AN19:AP19 AN18:AP18 AN17:AP17 AN16:AP16 AN15:AP15" xr:uid="{7D8E258E-F3B6-4E1B-A5DE-E95082DC9DA2}">
      <formula1>0</formula1>
      <formula2>5000</formula2>
    </dataValidation>
  </dataValidations>
  <hyperlinks>
    <hyperlink ref="AS3" location="'Apparatus Sheet '!A1" display="Apparatus 1" xr:uid="{467569BD-AFC1-4AB4-ADCB-DD3EFBF75505}"/>
    <hyperlink ref="AS4" location="'Apparatus Sheet  (2)'!A1" display="Apparatus 2" xr:uid="{0173C50B-1DBC-43CA-844C-461734047AFB}"/>
    <hyperlink ref="AS5" location="'Apparatus Sheet  (3)'!A1" display="Apparatus 3" xr:uid="{63A23A58-221A-463C-84FF-401AB23783EB}"/>
    <hyperlink ref="AS6" location="'Apparatus Sheet  (4)'!A1" display="Apparatus 4" xr:uid="{D6F3F44B-DD62-47A8-AD5E-AF7AE3646D60}"/>
    <hyperlink ref="AS7" location="'Apparatus Sheet  (5)'!A1" display="Apparatus 5" xr:uid="{DAC46DE8-7906-48BE-A7D7-52C506A2EAC3}"/>
    <hyperlink ref="AS8" location="'Apparatus Sheet  (6)'!A1" display="Apparatus 6" xr:uid="{4FB5C776-222A-40E8-ABFD-32F180B824DA}"/>
    <hyperlink ref="AS9" location="'Apparatus Sheet  (7)'!A1" display="Apparatus 7" xr:uid="{08199C03-D495-4491-8D40-79CC8F3148EB}"/>
    <hyperlink ref="AS10" location="'Apparatus Sheet  (8)'!A1" display="Apparatus 8" xr:uid="{3F0F849B-58A8-4CBD-B880-2516F781CA2B}"/>
    <hyperlink ref="AS11" location="'Apparatus Sheet  (9)'!A1" display="Apparatus 9" xr:uid="{57A0F495-26A5-495E-A8ED-A179A42E3A91}"/>
    <hyperlink ref="AS12" location="'Apparatus Sheet  (10)'!A1" display="Apparatus 10" xr:uid="{38DBDE92-409D-43E0-965C-B28532C69F5D}"/>
    <hyperlink ref="AV3" location="'Apparatus Sheet  (11)'!A1" display="Apparatus 11" xr:uid="{95B4F8BD-CE7A-4636-9124-6290270DCC91}"/>
    <hyperlink ref="AV4" location="'Apparatus Sheet  (12)'!A1" display="Apparatus 12" xr:uid="{4DF399CB-9B15-4A56-B89B-1B07FF5B6AC5}"/>
    <hyperlink ref="AV5" location="'Apparatus Sheet  (13)'!A1" display="Apparatus 13" xr:uid="{8FD7E53C-E11A-4CDA-8892-E9EC77CBE369}"/>
    <hyperlink ref="AV6" location="'Apparatus Sheet  (14)'!A1" display="Apparatus 14" xr:uid="{31209E49-C83C-410B-9E82-B15F6D1E2D50}"/>
    <hyperlink ref="AV7" location="'Apparatus Sheet  (15)'!A1" display="Apparatus 15" xr:uid="{88CAA4F9-4DAC-454A-B277-7F5E1A9F2F4E}"/>
    <hyperlink ref="AV8" location="'Apparatus Sheet  (16)'!A1" display="Apparatus 16" xr:uid="{7927AF49-3FD7-4644-93DA-E9939FCF6CD0}"/>
    <hyperlink ref="AV9" location="'Apparatus Sheet  (17)'!A1" display="Apparatus 17" xr:uid="{EE13CE81-030A-4915-8A38-EA88FA308A6C}"/>
    <hyperlink ref="AV10" location="'Apparatus Sheet  (18)'!A1" display="Apparatus 18" xr:uid="{EB6637F8-6061-4455-A5B7-CDD30243E482}"/>
    <hyperlink ref="AV11" location="'Apparatus Sheet  (19)'!A1" display="Apparatus 19" xr:uid="{E443E8E7-023F-42E6-9C73-5250F029B329}"/>
    <hyperlink ref="AV12" location="'Apparatus Sheet  (20)'!A1" display="Apparatus 20" xr:uid="{E2A4B233-AA5E-46AA-B501-9D2121874E4D}"/>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FC586F97-AB1E-4C65-A08F-A08BFEF6CB94}">
          <x14:formula1>
            <xm:f>'Fire Station Info 1-5'!$AA$2:$AA$27</xm:f>
          </x14:formula1>
          <xm:sqref>AB4:AP4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31FC4-E964-4D0C-9C77-F3D5623CEC13}">
  <sheetPr>
    <tabColor theme="1"/>
  </sheetPr>
  <dimension ref="D2:CR46"/>
  <sheetViews>
    <sheetView showGridLines="0" showRowColHeaders="0" zoomScaleNormal="100" workbookViewId="0"/>
  </sheetViews>
  <sheetFormatPr defaultRowHeight="15" x14ac:dyDescent="0.25"/>
  <cols>
    <col min="1" max="1" width="1.7109375" customWidth="1"/>
    <col min="2" max="2" width="1.85546875" customWidth="1"/>
    <col min="3" max="3" width="31.7109375" customWidth="1"/>
    <col min="4" max="28" width="1.7109375" customWidth="1"/>
    <col min="29" max="29" width="20.7109375" customWidth="1"/>
    <col min="30" max="57" width="1.7109375" customWidth="1"/>
    <col min="58" max="58" width="20.7109375" customWidth="1"/>
    <col min="59" max="235" width="1.7109375" customWidth="1"/>
  </cols>
  <sheetData>
    <row r="2" spans="4:96" ht="15.75" thickBot="1" x14ac:dyDescent="0.3"/>
    <row r="3" spans="4:96" ht="16.5" thickBot="1" x14ac:dyDescent="0.3">
      <c r="D3" s="871" t="s">
        <v>18</v>
      </c>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3"/>
    </row>
    <row r="4" spans="4:96" ht="18.75" x14ac:dyDescent="0.3">
      <c r="D4" s="895" t="s">
        <v>19</v>
      </c>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634"/>
      <c r="AE4" s="634"/>
      <c r="AF4" s="634"/>
      <c r="AG4" s="896" t="s">
        <v>21</v>
      </c>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7"/>
    </row>
    <row r="5" spans="4:96" x14ac:dyDescent="0.25">
      <c r="D5" s="874" t="s">
        <v>52</v>
      </c>
      <c r="E5" s="875"/>
      <c r="F5" s="875"/>
      <c r="G5" s="875"/>
      <c r="H5" s="875"/>
      <c r="I5" s="875"/>
      <c r="J5" s="875"/>
      <c r="K5" s="875"/>
      <c r="L5" s="875"/>
      <c r="M5" s="875"/>
      <c r="N5" s="891"/>
      <c r="O5" s="891"/>
      <c r="P5" s="891"/>
      <c r="Q5" s="891"/>
      <c r="R5" s="891"/>
      <c r="S5" s="891"/>
      <c r="T5" s="891"/>
      <c r="U5" s="891"/>
      <c r="V5" s="891"/>
      <c r="W5" s="891"/>
      <c r="X5" s="891"/>
      <c r="Y5" s="891"/>
      <c r="Z5" s="891"/>
      <c r="AA5" s="891"/>
      <c r="AB5" s="891"/>
      <c r="AC5" s="891"/>
      <c r="AD5" s="489"/>
      <c r="AE5" s="489"/>
      <c r="AF5" s="489"/>
      <c r="AG5" s="875" t="s">
        <v>52</v>
      </c>
      <c r="AH5" s="875"/>
      <c r="AI5" s="875"/>
      <c r="AJ5" s="875"/>
      <c r="AK5" s="875"/>
      <c r="AL5" s="875"/>
      <c r="AM5" s="875"/>
      <c r="AN5" s="875"/>
      <c r="AO5" s="875"/>
      <c r="AP5" s="875"/>
      <c r="AQ5" s="891" t="str">
        <f>IF(N5="","",N5)</f>
        <v/>
      </c>
      <c r="AR5" s="891"/>
      <c r="AS5" s="891"/>
      <c r="AT5" s="891"/>
      <c r="AU5" s="891"/>
      <c r="AV5" s="891"/>
      <c r="AW5" s="891"/>
      <c r="AX5" s="891"/>
      <c r="AY5" s="891"/>
      <c r="AZ5" s="891"/>
      <c r="BA5" s="891"/>
      <c r="BB5" s="891"/>
      <c r="BC5" s="891"/>
      <c r="BD5" s="891"/>
      <c r="BE5" s="891"/>
      <c r="BF5" s="892"/>
    </row>
    <row r="6" spans="4:96" x14ac:dyDescent="0.25">
      <c r="D6" s="874" t="s">
        <v>7</v>
      </c>
      <c r="E6" s="875"/>
      <c r="F6" s="875"/>
      <c r="G6" s="875"/>
      <c r="H6" s="875"/>
      <c r="I6" s="875"/>
      <c r="J6" s="875"/>
      <c r="K6" s="875"/>
      <c r="L6" s="875"/>
      <c r="M6" s="875"/>
      <c r="N6" s="891"/>
      <c r="O6" s="891"/>
      <c r="P6" s="891"/>
      <c r="Q6" s="891"/>
      <c r="R6" s="891"/>
      <c r="S6" s="891"/>
      <c r="T6" s="891"/>
      <c r="U6" s="891"/>
      <c r="V6" s="891"/>
      <c r="W6" s="891"/>
      <c r="X6" s="891"/>
      <c r="Y6" s="891"/>
      <c r="Z6" s="891"/>
      <c r="AA6" s="891"/>
      <c r="AB6" s="891"/>
      <c r="AC6" s="891"/>
      <c r="AD6" s="489"/>
      <c r="AE6" s="489"/>
      <c r="AF6" s="489"/>
      <c r="AG6" s="875" t="s">
        <v>7</v>
      </c>
      <c r="AH6" s="875"/>
      <c r="AI6" s="875"/>
      <c r="AJ6" s="875"/>
      <c r="AK6" s="875"/>
      <c r="AL6" s="875"/>
      <c r="AM6" s="875"/>
      <c r="AN6" s="875"/>
      <c r="AO6" s="875"/>
      <c r="AP6" s="875"/>
      <c r="AQ6" s="891"/>
      <c r="AR6" s="891"/>
      <c r="AS6" s="891"/>
      <c r="AT6" s="891"/>
      <c r="AU6" s="891"/>
      <c r="AV6" s="891"/>
      <c r="AW6" s="891"/>
      <c r="AX6" s="891"/>
      <c r="AY6" s="891"/>
      <c r="AZ6" s="891"/>
      <c r="BA6" s="891"/>
      <c r="BB6" s="891"/>
      <c r="BC6" s="891"/>
      <c r="BD6" s="891"/>
      <c r="BE6" s="891"/>
      <c r="BF6" s="892"/>
    </row>
    <row r="7" spans="4:96" x14ac:dyDescent="0.25">
      <c r="D7" s="874" t="s">
        <v>205</v>
      </c>
      <c r="E7" s="875"/>
      <c r="F7" s="875"/>
      <c r="G7" s="875"/>
      <c r="H7" s="875"/>
      <c r="I7" s="875"/>
      <c r="J7" s="875"/>
      <c r="K7" s="875"/>
      <c r="L7" s="875"/>
      <c r="M7" s="875"/>
      <c r="N7" s="893"/>
      <c r="O7" s="893"/>
      <c r="P7" s="893"/>
      <c r="Q7" s="893"/>
      <c r="R7" s="893"/>
      <c r="S7" s="893"/>
      <c r="T7" s="893"/>
      <c r="U7" s="893"/>
      <c r="V7" s="893"/>
      <c r="W7" s="893"/>
      <c r="X7" s="893"/>
      <c r="Y7" s="893"/>
      <c r="Z7" s="893"/>
      <c r="AA7" s="893"/>
      <c r="AB7" s="893"/>
      <c r="AC7" s="893"/>
      <c r="AD7" s="489"/>
      <c r="AE7" s="489"/>
      <c r="AF7" s="489"/>
      <c r="AG7" s="875" t="s">
        <v>205</v>
      </c>
      <c r="AH7" s="875"/>
      <c r="AI7" s="875"/>
      <c r="AJ7" s="875"/>
      <c r="AK7" s="875"/>
      <c r="AL7" s="875"/>
      <c r="AM7" s="875"/>
      <c r="AN7" s="875"/>
      <c r="AO7" s="875"/>
      <c r="AP7" s="875"/>
      <c r="AQ7" s="893"/>
      <c r="AR7" s="893"/>
      <c r="AS7" s="893"/>
      <c r="AT7" s="893"/>
      <c r="AU7" s="893"/>
      <c r="AV7" s="893"/>
      <c r="AW7" s="893"/>
      <c r="AX7" s="893"/>
      <c r="AY7" s="893"/>
      <c r="AZ7" s="893"/>
      <c r="BA7" s="893"/>
      <c r="BB7" s="893"/>
      <c r="BC7" s="893"/>
      <c r="BD7" s="893"/>
      <c r="BE7" s="893"/>
      <c r="BF7" s="894"/>
    </row>
    <row r="8" spans="4:96" x14ac:dyDescent="0.25">
      <c r="D8" s="874" t="s">
        <v>20</v>
      </c>
      <c r="E8" s="875"/>
      <c r="F8" s="875"/>
      <c r="G8" s="875"/>
      <c r="H8" s="875"/>
      <c r="I8" s="875"/>
      <c r="J8" s="875"/>
      <c r="K8" s="875"/>
      <c r="L8" s="875"/>
      <c r="M8" s="875"/>
      <c r="N8" s="891"/>
      <c r="O8" s="891"/>
      <c r="P8" s="891"/>
      <c r="Q8" s="891"/>
      <c r="R8" s="891"/>
      <c r="S8" s="891"/>
      <c r="T8" s="891"/>
      <c r="U8" s="891"/>
      <c r="V8" s="891"/>
      <c r="W8" s="891"/>
      <c r="X8" s="891"/>
      <c r="Y8" s="891"/>
      <c r="Z8" s="891"/>
      <c r="AA8" s="891"/>
      <c r="AB8" s="891"/>
      <c r="AC8" s="891"/>
      <c r="AD8" s="489"/>
      <c r="AE8" s="489"/>
      <c r="AF8" s="489"/>
      <c r="AG8" s="875" t="s">
        <v>20</v>
      </c>
      <c r="AH8" s="875"/>
      <c r="AI8" s="875"/>
      <c r="AJ8" s="875"/>
      <c r="AK8" s="875"/>
      <c r="AL8" s="875"/>
      <c r="AM8" s="875"/>
      <c r="AN8" s="875"/>
      <c r="AO8" s="875"/>
      <c r="AP8" s="875"/>
      <c r="AQ8" s="891"/>
      <c r="AR8" s="891"/>
      <c r="AS8" s="891"/>
      <c r="AT8" s="891"/>
      <c r="AU8" s="891"/>
      <c r="AV8" s="891"/>
      <c r="AW8" s="891"/>
      <c r="AX8" s="891"/>
      <c r="AY8" s="891"/>
      <c r="AZ8" s="891"/>
      <c r="BA8" s="891"/>
      <c r="BB8" s="891"/>
      <c r="BC8" s="891"/>
      <c r="BD8" s="891"/>
      <c r="BE8" s="891"/>
      <c r="BF8" s="892"/>
    </row>
    <row r="9" spans="4:96" ht="15.75" x14ac:dyDescent="0.25">
      <c r="D9" s="883" t="s">
        <v>10</v>
      </c>
      <c r="E9" s="884"/>
      <c r="F9" s="884"/>
      <c r="G9" s="884"/>
      <c r="H9" s="884"/>
      <c r="I9" s="884"/>
      <c r="J9" s="884"/>
      <c r="K9" s="884"/>
      <c r="L9" s="884"/>
      <c r="M9" s="885"/>
      <c r="N9" s="886"/>
      <c r="O9" s="887"/>
      <c r="P9" s="887"/>
      <c r="Q9" s="887"/>
      <c r="R9" s="887"/>
      <c r="S9" s="887"/>
      <c r="T9" s="887"/>
      <c r="U9" s="887"/>
      <c r="V9" s="887"/>
      <c r="W9" s="887"/>
      <c r="X9" s="887"/>
      <c r="Y9" s="887"/>
      <c r="Z9" s="887"/>
      <c r="AA9" s="887"/>
      <c r="AB9" s="887"/>
      <c r="AC9" s="888"/>
      <c r="AD9" s="489"/>
      <c r="AE9" s="489"/>
      <c r="AF9" s="489"/>
      <c r="AG9" s="889" t="s">
        <v>10</v>
      </c>
      <c r="AH9" s="884"/>
      <c r="AI9" s="884"/>
      <c r="AJ9" s="884"/>
      <c r="AK9" s="884"/>
      <c r="AL9" s="884"/>
      <c r="AM9" s="884"/>
      <c r="AN9" s="884"/>
      <c r="AO9" s="884"/>
      <c r="AP9" s="885"/>
      <c r="AQ9" s="886"/>
      <c r="AR9" s="887"/>
      <c r="AS9" s="887"/>
      <c r="AT9" s="887"/>
      <c r="AU9" s="887"/>
      <c r="AV9" s="887"/>
      <c r="AW9" s="887"/>
      <c r="AX9" s="887"/>
      <c r="AY9" s="887"/>
      <c r="AZ9" s="887"/>
      <c r="BA9" s="887"/>
      <c r="BB9" s="887"/>
      <c r="BC9" s="887"/>
      <c r="BD9" s="887"/>
      <c r="BE9" s="887"/>
      <c r="BF9" s="890"/>
      <c r="BJ9" s="845" t="s">
        <v>253</v>
      </c>
      <c r="BK9" s="845"/>
      <c r="BL9" s="845"/>
      <c r="BM9" s="845"/>
      <c r="BN9" s="845"/>
      <c r="BO9" s="845"/>
      <c r="BP9" s="845"/>
      <c r="BQ9" s="845"/>
      <c r="BR9" s="845"/>
      <c r="BS9" s="845"/>
      <c r="BT9" s="845"/>
      <c r="BU9" s="845"/>
      <c r="BV9" s="845"/>
      <c r="BW9" s="845"/>
      <c r="BX9" s="845"/>
      <c r="BY9" s="845"/>
      <c r="BZ9" s="845"/>
      <c r="CA9" s="845"/>
      <c r="CB9" s="845"/>
      <c r="CC9" s="845"/>
      <c r="CD9" s="845"/>
      <c r="CE9" s="845"/>
      <c r="CF9" s="845"/>
      <c r="CG9" s="845"/>
      <c r="CH9" s="845"/>
      <c r="CI9" s="845"/>
      <c r="CJ9" s="845"/>
      <c r="CK9" s="845"/>
      <c r="CL9" s="845"/>
      <c r="CM9" s="845"/>
      <c r="CN9" s="845"/>
      <c r="CO9" s="845"/>
      <c r="CP9" s="845"/>
      <c r="CQ9" s="845"/>
      <c r="CR9" s="845"/>
    </row>
    <row r="10" spans="4:96" x14ac:dyDescent="0.25">
      <c r="D10" s="883" t="s">
        <v>11</v>
      </c>
      <c r="E10" s="884"/>
      <c r="F10" s="884"/>
      <c r="G10" s="884"/>
      <c r="H10" s="884"/>
      <c r="I10" s="884"/>
      <c r="J10" s="884"/>
      <c r="K10" s="884"/>
      <c r="L10" s="884"/>
      <c r="M10" s="885"/>
      <c r="N10" s="886"/>
      <c r="O10" s="887"/>
      <c r="P10" s="887"/>
      <c r="Q10" s="887"/>
      <c r="R10" s="887"/>
      <c r="S10" s="887"/>
      <c r="T10" s="887"/>
      <c r="U10" s="887"/>
      <c r="V10" s="887"/>
      <c r="W10" s="887"/>
      <c r="X10" s="887"/>
      <c r="Y10" s="887"/>
      <c r="Z10" s="887"/>
      <c r="AA10" s="887"/>
      <c r="AB10" s="887"/>
      <c r="AC10" s="888"/>
      <c r="AD10" s="489"/>
      <c r="AE10" s="489"/>
      <c r="AF10" s="489"/>
      <c r="AG10" s="889" t="s">
        <v>11</v>
      </c>
      <c r="AH10" s="884"/>
      <c r="AI10" s="884"/>
      <c r="AJ10" s="884"/>
      <c r="AK10" s="884"/>
      <c r="AL10" s="884"/>
      <c r="AM10" s="884"/>
      <c r="AN10" s="884"/>
      <c r="AO10" s="884"/>
      <c r="AP10" s="885"/>
      <c r="AQ10" s="886"/>
      <c r="AR10" s="887"/>
      <c r="AS10" s="887"/>
      <c r="AT10" s="887"/>
      <c r="AU10" s="887"/>
      <c r="AV10" s="887"/>
      <c r="AW10" s="887"/>
      <c r="AX10" s="887"/>
      <c r="AY10" s="887"/>
      <c r="AZ10" s="887"/>
      <c r="BA10" s="887"/>
      <c r="BB10" s="887"/>
      <c r="BC10" s="887"/>
      <c r="BD10" s="887"/>
      <c r="BE10" s="887"/>
      <c r="BF10" s="890"/>
    </row>
    <row r="11" spans="4:96" x14ac:dyDescent="0.25">
      <c r="D11" s="874" t="s">
        <v>13</v>
      </c>
      <c r="E11" s="875"/>
      <c r="F11" s="875"/>
      <c r="G11" s="875"/>
      <c r="H11" s="875"/>
      <c r="I11" s="875"/>
      <c r="J11" s="875"/>
      <c r="K11" s="875"/>
      <c r="L11" s="875"/>
      <c r="M11" s="875"/>
      <c r="N11" s="876"/>
      <c r="O11" s="876"/>
      <c r="P11" s="876"/>
      <c r="Q11" s="876"/>
      <c r="R11" s="876"/>
      <c r="S11" s="876"/>
      <c r="T11" s="876"/>
      <c r="U11" s="876"/>
      <c r="V11" s="876"/>
      <c r="W11" s="876"/>
      <c r="X11" s="876"/>
      <c r="Y11" s="876"/>
      <c r="Z11" s="876"/>
      <c r="AA11" s="876"/>
      <c r="AB11" s="876"/>
      <c r="AC11" s="876"/>
      <c r="AD11" s="489"/>
      <c r="AE11" s="489"/>
      <c r="AF11" s="489"/>
      <c r="AG11" s="875" t="s">
        <v>13</v>
      </c>
      <c r="AH11" s="875"/>
      <c r="AI11" s="875"/>
      <c r="AJ11" s="875"/>
      <c r="AK11" s="875"/>
      <c r="AL11" s="875"/>
      <c r="AM11" s="875"/>
      <c r="AN11" s="875"/>
      <c r="AO11" s="875"/>
      <c r="AP11" s="875"/>
      <c r="AQ11" s="876"/>
      <c r="AR11" s="876"/>
      <c r="AS11" s="876"/>
      <c r="AT11" s="876"/>
      <c r="AU11" s="876"/>
      <c r="AV11" s="876"/>
      <c r="AW11" s="876"/>
      <c r="AX11" s="876"/>
      <c r="AY11" s="876"/>
      <c r="AZ11" s="876"/>
      <c r="BA11" s="876"/>
      <c r="BB11" s="876"/>
      <c r="BC11" s="876"/>
      <c r="BD11" s="876"/>
      <c r="BE11" s="876"/>
      <c r="BF11" s="877"/>
    </row>
    <row r="12" spans="4:96" x14ac:dyDescent="0.25">
      <c r="D12" s="874" t="s">
        <v>14</v>
      </c>
      <c r="E12" s="875"/>
      <c r="F12" s="875"/>
      <c r="G12" s="875"/>
      <c r="H12" s="875"/>
      <c r="I12" s="875"/>
      <c r="J12" s="875"/>
      <c r="K12" s="875"/>
      <c r="L12" s="875"/>
      <c r="M12" s="875"/>
      <c r="N12" s="876"/>
      <c r="O12" s="876"/>
      <c r="P12" s="876"/>
      <c r="Q12" s="876"/>
      <c r="R12" s="876"/>
      <c r="S12" s="876"/>
      <c r="T12" s="876"/>
      <c r="U12" s="876"/>
      <c r="V12" s="876"/>
      <c r="W12" s="876"/>
      <c r="X12" s="876"/>
      <c r="Y12" s="876"/>
      <c r="Z12" s="876"/>
      <c r="AA12" s="876"/>
      <c r="AB12" s="876"/>
      <c r="AC12" s="876"/>
      <c r="AD12" s="489"/>
      <c r="AE12" s="489"/>
      <c r="AF12" s="489"/>
      <c r="AG12" s="875" t="s">
        <v>14</v>
      </c>
      <c r="AH12" s="875"/>
      <c r="AI12" s="875"/>
      <c r="AJ12" s="875"/>
      <c r="AK12" s="875"/>
      <c r="AL12" s="875"/>
      <c r="AM12" s="875"/>
      <c r="AN12" s="875"/>
      <c r="AO12" s="875"/>
      <c r="AP12" s="875"/>
      <c r="AQ12" s="876"/>
      <c r="AR12" s="876"/>
      <c r="AS12" s="876"/>
      <c r="AT12" s="876"/>
      <c r="AU12" s="876"/>
      <c r="AV12" s="876"/>
      <c r="AW12" s="876"/>
      <c r="AX12" s="876"/>
      <c r="AY12" s="876"/>
      <c r="AZ12" s="876"/>
      <c r="BA12" s="876"/>
      <c r="BB12" s="876"/>
      <c r="BC12" s="876"/>
      <c r="BD12" s="876"/>
      <c r="BE12" s="876"/>
      <c r="BF12" s="877"/>
    </row>
    <row r="13" spans="4:96" ht="15.75" thickBot="1" x14ac:dyDescent="0.3">
      <c r="D13" s="878" t="s">
        <v>15</v>
      </c>
      <c r="E13" s="879"/>
      <c r="F13" s="879"/>
      <c r="G13" s="879"/>
      <c r="H13" s="879"/>
      <c r="I13" s="879"/>
      <c r="J13" s="879"/>
      <c r="K13" s="879"/>
      <c r="L13" s="879"/>
      <c r="M13" s="879"/>
      <c r="N13" s="880"/>
      <c r="O13" s="881"/>
      <c r="P13" s="881"/>
      <c r="Q13" s="881"/>
      <c r="R13" s="881"/>
      <c r="S13" s="881"/>
      <c r="T13" s="881"/>
      <c r="U13" s="881"/>
      <c r="V13" s="881"/>
      <c r="W13" s="881"/>
      <c r="X13" s="881"/>
      <c r="Y13" s="881"/>
      <c r="Z13" s="881"/>
      <c r="AA13" s="881"/>
      <c r="AB13" s="881"/>
      <c r="AC13" s="881"/>
      <c r="AD13" s="490"/>
      <c r="AE13" s="490"/>
      <c r="AF13" s="490"/>
      <c r="AG13" s="879" t="s">
        <v>15</v>
      </c>
      <c r="AH13" s="879"/>
      <c r="AI13" s="879"/>
      <c r="AJ13" s="879"/>
      <c r="AK13" s="879"/>
      <c r="AL13" s="879"/>
      <c r="AM13" s="879"/>
      <c r="AN13" s="879"/>
      <c r="AO13" s="879"/>
      <c r="AP13" s="879"/>
      <c r="AQ13" s="880"/>
      <c r="AR13" s="881"/>
      <c r="AS13" s="881"/>
      <c r="AT13" s="881"/>
      <c r="AU13" s="881"/>
      <c r="AV13" s="881"/>
      <c r="AW13" s="881"/>
      <c r="AX13" s="881"/>
      <c r="AY13" s="881"/>
      <c r="AZ13" s="881"/>
      <c r="BA13" s="881"/>
      <c r="BB13" s="881"/>
      <c r="BC13" s="881"/>
      <c r="BD13" s="881"/>
      <c r="BE13" s="881"/>
      <c r="BF13" s="882"/>
    </row>
    <row r="14" spans="4:96" ht="15.75" thickBot="1" x14ac:dyDescent="0.3">
      <c r="D14" s="26"/>
      <c r="N14" s="488"/>
      <c r="BF14" s="27"/>
    </row>
    <row r="15" spans="4:96" ht="18.75" x14ac:dyDescent="0.3">
      <c r="D15" s="895" t="s">
        <v>19</v>
      </c>
      <c r="E15" s="896"/>
      <c r="F15" s="896"/>
      <c r="G15" s="896"/>
      <c r="H15" s="896"/>
      <c r="I15" s="896"/>
      <c r="J15" s="896"/>
      <c r="K15" s="896"/>
      <c r="L15" s="896"/>
      <c r="M15" s="896"/>
      <c r="N15" s="896"/>
      <c r="O15" s="896"/>
      <c r="P15" s="896"/>
      <c r="Q15" s="896"/>
      <c r="R15" s="896"/>
      <c r="S15" s="896"/>
      <c r="T15" s="896"/>
      <c r="U15" s="896"/>
      <c r="V15" s="896"/>
      <c r="W15" s="896"/>
      <c r="X15" s="896"/>
      <c r="Y15" s="896"/>
      <c r="Z15" s="896"/>
      <c r="AA15" s="896"/>
      <c r="AB15" s="896"/>
      <c r="AC15" s="896"/>
      <c r="AD15" s="634"/>
      <c r="AE15" s="634"/>
      <c r="AF15" s="634"/>
      <c r="AG15" s="896" t="s">
        <v>21</v>
      </c>
      <c r="AH15" s="896"/>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896"/>
      <c r="BF15" s="897"/>
    </row>
    <row r="16" spans="4:96" x14ac:dyDescent="0.25">
      <c r="D16" s="874" t="s">
        <v>52</v>
      </c>
      <c r="E16" s="875"/>
      <c r="F16" s="875"/>
      <c r="G16" s="875"/>
      <c r="H16" s="875"/>
      <c r="I16" s="875"/>
      <c r="J16" s="875"/>
      <c r="K16" s="875"/>
      <c r="L16" s="875"/>
      <c r="M16" s="875"/>
      <c r="N16" s="891"/>
      <c r="O16" s="891"/>
      <c r="P16" s="891"/>
      <c r="Q16" s="891"/>
      <c r="R16" s="891"/>
      <c r="S16" s="891"/>
      <c r="T16" s="891"/>
      <c r="U16" s="891"/>
      <c r="V16" s="891"/>
      <c r="W16" s="891"/>
      <c r="X16" s="891"/>
      <c r="Y16" s="891"/>
      <c r="Z16" s="891"/>
      <c r="AA16" s="891"/>
      <c r="AB16" s="891"/>
      <c r="AC16" s="891"/>
      <c r="AD16" s="489"/>
      <c r="AE16" s="489"/>
      <c r="AF16" s="489"/>
      <c r="AG16" s="875" t="s">
        <v>52</v>
      </c>
      <c r="AH16" s="875"/>
      <c r="AI16" s="875"/>
      <c r="AJ16" s="875"/>
      <c r="AK16" s="875"/>
      <c r="AL16" s="875"/>
      <c r="AM16" s="875"/>
      <c r="AN16" s="875"/>
      <c r="AO16" s="875"/>
      <c r="AP16" s="875"/>
      <c r="AQ16" s="891" t="str">
        <f>IF(N16="","",N16)</f>
        <v/>
      </c>
      <c r="AR16" s="891"/>
      <c r="AS16" s="891"/>
      <c r="AT16" s="891"/>
      <c r="AU16" s="891"/>
      <c r="AV16" s="891"/>
      <c r="AW16" s="891"/>
      <c r="AX16" s="891"/>
      <c r="AY16" s="891"/>
      <c r="AZ16" s="891"/>
      <c r="BA16" s="891"/>
      <c r="BB16" s="891"/>
      <c r="BC16" s="891"/>
      <c r="BD16" s="891"/>
      <c r="BE16" s="891"/>
      <c r="BF16" s="892"/>
    </row>
    <row r="17" spans="4:58" x14ac:dyDescent="0.25">
      <c r="D17" s="874" t="s">
        <v>7</v>
      </c>
      <c r="E17" s="875"/>
      <c r="F17" s="875"/>
      <c r="G17" s="875"/>
      <c r="H17" s="875"/>
      <c r="I17" s="875"/>
      <c r="J17" s="875"/>
      <c r="K17" s="875"/>
      <c r="L17" s="875"/>
      <c r="M17" s="875"/>
      <c r="N17" s="891"/>
      <c r="O17" s="891"/>
      <c r="P17" s="891"/>
      <c r="Q17" s="891"/>
      <c r="R17" s="891"/>
      <c r="S17" s="891"/>
      <c r="T17" s="891"/>
      <c r="U17" s="891"/>
      <c r="V17" s="891"/>
      <c r="W17" s="891"/>
      <c r="X17" s="891"/>
      <c r="Y17" s="891"/>
      <c r="Z17" s="891"/>
      <c r="AA17" s="891"/>
      <c r="AB17" s="891"/>
      <c r="AC17" s="891"/>
      <c r="AD17" s="489"/>
      <c r="AE17" s="489"/>
      <c r="AF17" s="489"/>
      <c r="AG17" s="875" t="s">
        <v>7</v>
      </c>
      <c r="AH17" s="875"/>
      <c r="AI17" s="875"/>
      <c r="AJ17" s="875"/>
      <c r="AK17" s="875"/>
      <c r="AL17" s="875"/>
      <c r="AM17" s="875"/>
      <c r="AN17" s="875"/>
      <c r="AO17" s="875"/>
      <c r="AP17" s="875"/>
      <c r="AQ17" s="891"/>
      <c r="AR17" s="891"/>
      <c r="AS17" s="891"/>
      <c r="AT17" s="891"/>
      <c r="AU17" s="891"/>
      <c r="AV17" s="891"/>
      <c r="AW17" s="891"/>
      <c r="AX17" s="891"/>
      <c r="AY17" s="891"/>
      <c r="AZ17" s="891"/>
      <c r="BA17" s="891"/>
      <c r="BB17" s="891"/>
      <c r="BC17" s="891"/>
      <c r="BD17" s="891"/>
      <c r="BE17" s="891"/>
      <c r="BF17" s="892"/>
    </row>
    <row r="18" spans="4:58" x14ac:dyDescent="0.25">
      <c r="D18" s="874" t="s">
        <v>205</v>
      </c>
      <c r="E18" s="875"/>
      <c r="F18" s="875"/>
      <c r="G18" s="875"/>
      <c r="H18" s="875"/>
      <c r="I18" s="875"/>
      <c r="J18" s="875"/>
      <c r="K18" s="875"/>
      <c r="L18" s="875"/>
      <c r="M18" s="875"/>
      <c r="N18" s="893"/>
      <c r="O18" s="893"/>
      <c r="P18" s="893"/>
      <c r="Q18" s="893"/>
      <c r="R18" s="893"/>
      <c r="S18" s="893"/>
      <c r="T18" s="893"/>
      <c r="U18" s="893"/>
      <c r="V18" s="893"/>
      <c r="W18" s="893"/>
      <c r="X18" s="893"/>
      <c r="Y18" s="893"/>
      <c r="Z18" s="893"/>
      <c r="AA18" s="893"/>
      <c r="AB18" s="893"/>
      <c r="AC18" s="893"/>
      <c r="AD18" s="489"/>
      <c r="AE18" s="489"/>
      <c r="AF18" s="489"/>
      <c r="AG18" s="875" t="s">
        <v>205</v>
      </c>
      <c r="AH18" s="875"/>
      <c r="AI18" s="875"/>
      <c r="AJ18" s="875"/>
      <c r="AK18" s="875"/>
      <c r="AL18" s="875"/>
      <c r="AM18" s="875"/>
      <c r="AN18" s="875"/>
      <c r="AO18" s="875"/>
      <c r="AP18" s="875"/>
      <c r="AQ18" s="893"/>
      <c r="AR18" s="893"/>
      <c r="AS18" s="893"/>
      <c r="AT18" s="893"/>
      <c r="AU18" s="893"/>
      <c r="AV18" s="893"/>
      <c r="AW18" s="893"/>
      <c r="AX18" s="893"/>
      <c r="AY18" s="893"/>
      <c r="AZ18" s="893"/>
      <c r="BA18" s="893"/>
      <c r="BB18" s="893"/>
      <c r="BC18" s="893"/>
      <c r="BD18" s="893"/>
      <c r="BE18" s="893"/>
      <c r="BF18" s="894"/>
    </row>
    <row r="19" spans="4:58" x14ac:dyDescent="0.25">
      <c r="D19" s="874" t="s">
        <v>20</v>
      </c>
      <c r="E19" s="875"/>
      <c r="F19" s="875"/>
      <c r="G19" s="875"/>
      <c r="H19" s="875"/>
      <c r="I19" s="875"/>
      <c r="J19" s="875"/>
      <c r="K19" s="875"/>
      <c r="L19" s="875"/>
      <c r="M19" s="875"/>
      <c r="N19" s="891"/>
      <c r="O19" s="891"/>
      <c r="P19" s="891"/>
      <c r="Q19" s="891"/>
      <c r="R19" s="891"/>
      <c r="S19" s="891"/>
      <c r="T19" s="891"/>
      <c r="U19" s="891"/>
      <c r="V19" s="891"/>
      <c r="W19" s="891"/>
      <c r="X19" s="891"/>
      <c r="Y19" s="891"/>
      <c r="Z19" s="891"/>
      <c r="AA19" s="891"/>
      <c r="AB19" s="891"/>
      <c r="AC19" s="891"/>
      <c r="AD19" s="489"/>
      <c r="AE19" s="489"/>
      <c r="AF19" s="489"/>
      <c r="AG19" s="875" t="s">
        <v>20</v>
      </c>
      <c r="AH19" s="875"/>
      <c r="AI19" s="875"/>
      <c r="AJ19" s="875"/>
      <c r="AK19" s="875"/>
      <c r="AL19" s="875"/>
      <c r="AM19" s="875"/>
      <c r="AN19" s="875"/>
      <c r="AO19" s="875"/>
      <c r="AP19" s="875"/>
      <c r="AQ19" s="891"/>
      <c r="AR19" s="891"/>
      <c r="AS19" s="891"/>
      <c r="AT19" s="891"/>
      <c r="AU19" s="891"/>
      <c r="AV19" s="891"/>
      <c r="AW19" s="891"/>
      <c r="AX19" s="891"/>
      <c r="AY19" s="891"/>
      <c r="AZ19" s="891"/>
      <c r="BA19" s="891"/>
      <c r="BB19" s="891"/>
      <c r="BC19" s="891"/>
      <c r="BD19" s="891"/>
      <c r="BE19" s="891"/>
      <c r="BF19" s="892"/>
    </row>
    <row r="20" spans="4:58" x14ac:dyDescent="0.25">
      <c r="D20" s="883" t="s">
        <v>10</v>
      </c>
      <c r="E20" s="884"/>
      <c r="F20" s="884"/>
      <c r="G20" s="884"/>
      <c r="H20" s="884"/>
      <c r="I20" s="884"/>
      <c r="J20" s="884"/>
      <c r="K20" s="884"/>
      <c r="L20" s="884"/>
      <c r="M20" s="885"/>
      <c r="N20" s="886"/>
      <c r="O20" s="887"/>
      <c r="P20" s="887"/>
      <c r="Q20" s="887"/>
      <c r="R20" s="887"/>
      <c r="S20" s="887"/>
      <c r="T20" s="887"/>
      <c r="U20" s="887"/>
      <c r="V20" s="887"/>
      <c r="W20" s="887"/>
      <c r="X20" s="887"/>
      <c r="Y20" s="887"/>
      <c r="Z20" s="887"/>
      <c r="AA20" s="887"/>
      <c r="AB20" s="887"/>
      <c r="AC20" s="888"/>
      <c r="AD20" s="489"/>
      <c r="AE20" s="489"/>
      <c r="AF20" s="489"/>
      <c r="AG20" s="889" t="s">
        <v>10</v>
      </c>
      <c r="AH20" s="884"/>
      <c r="AI20" s="884"/>
      <c r="AJ20" s="884"/>
      <c r="AK20" s="884"/>
      <c r="AL20" s="884"/>
      <c r="AM20" s="884"/>
      <c r="AN20" s="884"/>
      <c r="AO20" s="884"/>
      <c r="AP20" s="885"/>
      <c r="AQ20" s="886"/>
      <c r="AR20" s="887"/>
      <c r="AS20" s="887"/>
      <c r="AT20" s="887"/>
      <c r="AU20" s="887"/>
      <c r="AV20" s="887"/>
      <c r="AW20" s="887"/>
      <c r="AX20" s="887"/>
      <c r="AY20" s="887"/>
      <c r="AZ20" s="887"/>
      <c r="BA20" s="887"/>
      <c r="BB20" s="887"/>
      <c r="BC20" s="887"/>
      <c r="BD20" s="887"/>
      <c r="BE20" s="887"/>
      <c r="BF20" s="890"/>
    </row>
    <row r="21" spans="4:58" x14ac:dyDescent="0.25">
      <c r="D21" s="883" t="s">
        <v>11</v>
      </c>
      <c r="E21" s="884"/>
      <c r="F21" s="884"/>
      <c r="G21" s="884"/>
      <c r="H21" s="884"/>
      <c r="I21" s="884"/>
      <c r="J21" s="884"/>
      <c r="K21" s="884"/>
      <c r="L21" s="884"/>
      <c r="M21" s="885"/>
      <c r="N21" s="886"/>
      <c r="O21" s="887"/>
      <c r="P21" s="887"/>
      <c r="Q21" s="887"/>
      <c r="R21" s="887"/>
      <c r="S21" s="887"/>
      <c r="T21" s="887"/>
      <c r="U21" s="887"/>
      <c r="V21" s="887"/>
      <c r="W21" s="887"/>
      <c r="X21" s="887"/>
      <c r="Y21" s="887"/>
      <c r="Z21" s="887"/>
      <c r="AA21" s="887"/>
      <c r="AB21" s="887"/>
      <c r="AC21" s="888"/>
      <c r="AD21" s="489"/>
      <c r="AE21" s="489"/>
      <c r="AF21" s="489"/>
      <c r="AG21" s="889" t="s">
        <v>11</v>
      </c>
      <c r="AH21" s="884"/>
      <c r="AI21" s="884"/>
      <c r="AJ21" s="884"/>
      <c r="AK21" s="884"/>
      <c r="AL21" s="884"/>
      <c r="AM21" s="884"/>
      <c r="AN21" s="884"/>
      <c r="AO21" s="884"/>
      <c r="AP21" s="885"/>
      <c r="AQ21" s="886"/>
      <c r="AR21" s="887"/>
      <c r="AS21" s="887"/>
      <c r="AT21" s="887"/>
      <c r="AU21" s="887"/>
      <c r="AV21" s="887"/>
      <c r="AW21" s="887"/>
      <c r="AX21" s="887"/>
      <c r="AY21" s="887"/>
      <c r="AZ21" s="887"/>
      <c r="BA21" s="887"/>
      <c r="BB21" s="887"/>
      <c r="BC21" s="887"/>
      <c r="BD21" s="887"/>
      <c r="BE21" s="887"/>
      <c r="BF21" s="890"/>
    </row>
    <row r="22" spans="4:58" x14ac:dyDescent="0.25">
      <c r="D22" s="874" t="s">
        <v>13</v>
      </c>
      <c r="E22" s="875"/>
      <c r="F22" s="875"/>
      <c r="G22" s="875"/>
      <c r="H22" s="875"/>
      <c r="I22" s="875"/>
      <c r="J22" s="875"/>
      <c r="K22" s="875"/>
      <c r="L22" s="875"/>
      <c r="M22" s="875"/>
      <c r="N22" s="876"/>
      <c r="O22" s="876"/>
      <c r="P22" s="876"/>
      <c r="Q22" s="876"/>
      <c r="R22" s="876"/>
      <c r="S22" s="876"/>
      <c r="T22" s="876"/>
      <c r="U22" s="876"/>
      <c r="V22" s="876"/>
      <c r="W22" s="876"/>
      <c r="X22" s="876"/>
      <c r="Y22" s="876"/>
      <c r="Z22" s="876"/>
      <c r="AA22" s="876"/>
      <c r="AB22" s="876"/>
      <c r="AC22" s="876"/>
      <c r="AD22" s="489"/>
      <c r="AE22" s="489"/>
      <c r="AF22" s="489"/>
      <c r="AG22" s="875" t="s">
        <v>13</v>
      </c>
      <c r="AH22" s="875"/>
      <c r="AI22" s="875"/>
      <c r="AJ22" s="875"/>
      <c r="AK22" s="875"/>
      <c r="AL22" s="875"/>
      <c r="AM22" s="875"/>
      <c r="AN22" s="875"/>
      <c r="AO22" s="875"/>
      <c r="AP22" s="875"/>
      <c r="AQ22" s="876"/>
      <c r="AR22" s="876"/>
      <c r="AS22" s="876"/>
      <c r="AT22" s="876"/>
      <c r="AU22" s="876"/>
      <c r="AV22" s="876"/>
      <c r="AW22" s="876"/>
      <c r="AX22" s="876"/>
      <c r="AY22" s="876"/>
      <c r="AZ22" s="876"/>
      <c r="BA22" s="876"/>
      <c r="BB22" s="876"/>
      <c r="BC22" s="876"/>
      <c r="BD22" s="876"/>
      <c r="BE22" s="876"/>
      <c r="BF22" s="877"/>
    </row>
    <row r="23" spans="4:58" x14ac:dyDescent="0.25">
      <c r="D23" s="874" t="s">
        <v>14</v>
      </c>
      <c r="E23" s="875"/>
      <c r="F23" s="875"/>
      <c r="G23" s="875"/>
      <c r="H23" s="875"/>
      <c r="I23" s="875"/>
      <c r="J23" s="875"/>
      <c r="K23" s="875"/>
      <c r="L23" s="875"/>
      <c r="M23" s="875"/>
      <c r="N23" s="876"/>
      <c r="O23" s="876"/>
      <c r="P23" s="876"/>
      <c r="Q23" s="876"/>
      <c r="R23" s="876"/>
      <c r="S23" s="876"/>
      <c r="T23" s="876"/>
      <c r="U23" s="876"/>
      <c r="V23" s="876"/>
      <c r="W23" s="876"/>
      <c r="X23" s="876"/>
      <c r="Y23" s="876"/>
      <c r="Z23" s="876"/>
      <c r="AA23" s="876"/>
      <c r="AB23" s="876"/>
      <c r="AC23" s="876"/>
      <c r="AD23" s="489"/>
      <c r="AE23" s="489"/>
      <c r="AF23" s="489"/>
      <c r="AG23" s="875" t="s">
        <v>14</v>
      </c>
      <c r="AH23" s="875"/>
      <c r="AI23" s="875"/>
      <c r="AJ23" s="875"/>
      <c r="AK23" s="875"/>
      <c r="AL23" s="875"/>
      <c r="AM23" s="875"/>
      <c r="AN23" s="875"/>
      <c r="AO23" s="875"/>
      <c r="AP23" s="875"/>
      <c r="AQ23" s="876"/>
      <c r="AR23" s="876"/>
      <c r="AS23" s="876"/>
      <c r="AT23" s="876"/>
      <c r="AU23" s="876"/>
      <c r="AV23" s="876"/>
      <c r="AW23" s="876"/>
      <c r="AX23" s="876"/>
      <c r="AY23" s="876"/>
      <c r="AZ23" s="876"/>
      <c r="BA23" s="876"/>
      <c r="BB23" s="876"/>
      <c r="BC23" s="876"/>
      <c r="BD23" s="876"/>
      <c r="BE23" s="876"/>
      <c r="BF23" s="877"/>
    </row>
    <row r="24" spans="4:58" ht="15.75" thickBot="1" x14ac:dyDescent="0.3">
      <c r="D24" s="878" t="s">
        <v>15</v>
      </c>
      <c r="E24" s="879"/>
      <c r="F24" s="879"/>
      <c r="G24" s="879"/>
      <c r="H24" s="879"/>
      <c r="I24" s="879"/>
      <c r="J24" s="879"/>
      <c r="K24" s="879"/>
      <c r="L24" s="879"/>
      <c r="M24" s="879"/>
      <c r="N24" s="880"/>
      <c r="O24" s="881"/>
      <c r="P24" s="881"/>
      <c r="Q24" s="881"/>
      <c r="R24" s="881"/>
      <c r="S24" s="881"/>
      <c r="T24" s="881"/>
      <c r="U24" s="881"/>
      <c r="V24" s="881"/>
      <c r="W24" s="881"/>
      <c r="X24" s="881"/>
      <c r="Y24" s="881"/>
      <c r="Z24" s="881"/>
      <c r="AA24" s="881"/>
      <c r="AB24" s="881"/>
      <c r="AC24" s="881"/>
      <c r="AD24" s="490"/>
      <c r="AE24" s="490"/>
      <c r="AF24" s="490"/>
      <c r="AG24" s="879" t="s">
        <v>15</v>
      </c>
      <c r="AH24" s="879"/>
      <c r="AI24" s="879"/>
      <c r="AJ24" s="879"/>
      <c r="AK24" s="879"/>
      <c r="AL24" s="879"/>
      <c r="AM24" s="879"/>
      <c r="AN24" s="879"/>
      <c r="AO24" s="879"/>
      <c r="AP24" s="879"/>
      <c r="AQ24" s="880"/>
      <c r="AR24" s="881"/>
      <c r="AS24" s="881"/>
      <c r="AT24" s="881"/>
      <c r="AU24" s="881"/>
      <c r="AV24" s="881"/>
      <c r="AW24" s="881"/>
      <c r="AX24" s="881"/>
      <c r="AY24" s="881"/>
      <c r="AZ24" s="881"/>
      <c r="BA24" s="881"/>
      <c r="BB24" s="881"/>
      <c r="BC24" s="881"/>
      <c r="BD24" s="881"/>
      <c r="BE24" s="881"/>
      <c r="BF24" s="882"/>
    </row>
    <row r="25" spans="4:58" ht="15.75" thickBot="1" x14ac:dyDescent="0.3">
      <c r="D25" s="26"/>
      <c r="BF25" s="27"/>
    </row>
    <row r="26" spans="4:58" ht="18.75" x14ac:dyDescent="0.3">
      <c r="D26" s="895" t="s">
        <v>19</v>
      </c>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634"/>
      <c r="AE26" s="634"/>
      <c r="AF26" s="634"/>
      <c r="AG26" s="896" t="s">
        <v>21</v>
      </c>
      <c r="AH26" s="896"/>
      <c r="AI26" s="896"/>
      <c r="AJ26" s="896"/>
      <c r="AK26" s="896"/>
      <c r="AL26" s="896"/>
      <c r="AM26" s="896"/>
      <c r="AN26" s="896"/>
      <c r="AO26" s="896"/>
      <c r="AP26" s="896"/>
      <c r="AQ26" s="896"/>
      <c r="AR26" s="896"/>
      <c r="AS26" s="896"/>
      <c r="AT26" s="896"/>
      <c r="AU26" s="896"/>
      <c r="AV26" s="896"/>
      <c r="AW26" s="896"/>
      <c r="AX26" s="896"/>
      <c r="AY26" s="896"/>
      <c r="AZ26" s="896"/>
      <c r="BA26" s="896"/>
      <c r="BB26" s="896"/>
      <c r="BC26" s="896"/>
      <c r="BD26" s="896"/>
      <c r="BE26" s="896"/>
      <c r="BF26" s="897"/>
    </row>
    <row r="27" spans="4:58" x14ac:dyDescent="0.25">
      <c r="D27" s="874" t="s">
        <v>52</v>
      </c>
      <c r="E27" s="875"/>
      <c r="F27" s="875"/>
      <c r="G27" s="875"/>
      <c r="H27" s="875"/>
      <c r="I27" s="875"/>
      <c r="J27" s="875"/>
      <c r="K27" s="875"/>
      <c r="L27" s="875"/>
      <c r="M27" s="875"/>
      <c r="N27" s="891"/>
      <c r="O27" s="891"/>
      <c r="P27" s="891"/>
      <c r="Q27" s="891"/>
      <c r="R27" s="891"/>
      <c r="S27" s="891"/>
      <c r="T27" s="891"/>
      <c r="U27" s="891"/>
      <c r="V27" s="891"/>
      <c r="W27" s="891"/>
      <c r="X27" s="891"/>
      <c r="Y27" s="891"/>
      <c r="Z27" s="891"/>
      <c r="AA27" s="891"/>
      <c r="AB27" s="891"/>
      <c r="AC27" s="891"/>
      <c r="AD27" s="489"/>
      <c r="AE27" s="489"/>
      <c r="AF27" s="489"/>
      <c r="AG27" s="875" t="s">
        <v>52</v>
      </c>
      <c r="AH27" s="875"/>
      <c r="AI27" s="875"/>
      <c r="AJ27" s="875"/>
      <c r="AK27" s="875"/>
      <c r="AL27" s="875"/>
      <c r="AM27" s="875"/>
      <c r="AN27" s="875"/>
      <c r="AO27" s="875"/>
      <c r="AP27" s="875"/>
      <c r="AQ27" s="891" t="str">
        <f>IF(N27="","",N27)</f>
        <v/>
      </c>
      <c r="AR27" s="891"/>
      <c r="AS27" s="891"/>
      <c r="AT27" s="891"/>
      <c r="AU27" s="891"/>
      <c r="AV27" s="891"/>
      <c r="AW27" s="891"/>
      <c r="AX27" s="891"/>
      <c r="AY27" s="891"/>
      <c r="AZ27" s="891"/>
      <c r="BA27" s="891"/>
      <c r="BB27" s="891"/>
      <c r="BC27" s="891"/>
      <c r="BD27" s="891"/>
      <c r="BE27" s="891"/>
      <c r="BF27" s="892"/>
    </row>
    <row r="28" spans="4:58" x14ac:dyDescent="0.25">
      <c r="D28" s="874" t="s">
        <v>7</v>
      </c>
      <c r="E28" s="875"/>
      <c r="F28" s="875"/>
      <c r="G28" s="875"/>
      <c r="H28" s="875"/>
      <c r="I28" s="875"/>
      <c r="J28" s="875"/>
      <c r="K28" s="875"/>
      <c r="L28" s="875"/>
      <c r="M28" s="875"/>
      <c r="N28" s="891"/>
      <c r="O28" s="891"/>
      <c r="P28" s="891"/>
      <c r="Q28" s="891"/>
      <c r="R28" s="891"/>
      <c r="S28" s="891"/>
      <c r="T28" s="891"/>
      <c r="U28" s="891"/>
      <c r="V28" s="891"/>
      <c r="W28" s="891"/>
      <c r="X28" s="891"/>
      <c r="Y28" s="891"/>
      <c r="Z28" s="891"/>
      <c r="AA28" s="891"/>
      <c r="AB28" s="891"/>
      <c r="AC28" s="891"/>
      <c r="AD28" s="489"/>
      <c r="AE28" s="489"/>
      <c r="AF28" s="489"/>
      <c r="AG28" s="875" t="s">
        <v>7</v>
      </c>
      <c r="AH28" s="875"/>
      <c r="AI28" s="875"/>
      <c r="AJ28" s="875"/>
      <c r="AK28" s="875"/>
      <c r="AL28" s="875"/>
      <c r="AM28" s="875"/>
      <c r="AN28" s="875"/>
      <c r="AO28" s="875"/>
      <c r="AP28" s="875"/>
      <c r="AQ28" s="891"/>
      <c r="AR28" s="891"/>
      <c r="AS28" s="891"/>
      <c r="AT28" s="891"/>
      <c r="AU28" s="891"/>
      <c r="AV28" s="891"/>
      <c r="AW28" s="891"/>
      <c r="AX28" s="891"/>
      <c r="AY28" s="891"/>
      <c r="AZ28" s="891"/>
      <c r="BA28" s="891"/>
      <c r="BB28" s="891"/>
      <c r="BC28" s="891"/>
      <c r="BD28" s="891"/>
      <c r="BE28" s="891"/>
      <c r="BF28" s="892"/>
    </row>
    <row r="29" spans="4:58" x14ac:dyDescent="0.25">
      <c r="D29" s="874" t="s">
        <v>205</v>
      </c>
      <c r="E29" s="875"/>
      <c r="F29" s="875"/>
      <c r="G29" s="875"/>
      <c r="H29" s="875"/>
      <c r="I29" s="875"/>
      <c r="J29" s="875"/>
      <c r="K29" s="875"/>
      <c r="L29" s="875"/>
      <c r="M29" s="875"/>
      <c r="N29" s="893"/>
      <c r="O29" s="893"/>
      <c r="P29" s="893"/>
      <c r="Q29" s="893"/>
      <c r="R29" s="893"/>
      <c r="S29" s="893"/>
      <c r="T29" s="893"/>
      <c r="U29" s="893"/>
      <c r="V29" s="893"/>
      <c r="W29" s="893"/>
      <c r="X29" s="893"/>
      <c r="Y29" s="893"/>
      <c r="Z29" s="893"/>
      <c r="AA29" s="893"/>
      <c r="AB29" s="893"/>
      <c r="AC29" s="893"/>
      <c r="AD29" s="489"/>
      <c r="AE29" s="489"/>
      <c r="AF29" s="489"/>
      <c r="AG29" s="875" t="s">
        <v>205</v>
      </c>
      <c r="AH29" s="875"/>
      <c r="AI29" s="875"/>
      <c r="AJ29" s="875"/>
      <c r="AK29" s="875"/>
      <c r="AL29" s="875"/>
      <c r="AM29" s="875"/>
      <c r="AN29" s="875"/>
      <c r="AO29" s="875"/>
      <c r="AP29" s="875"/>
      <c r="AQ29" s="893"/>
      <c r="AR29" s="893"/>
      <c r="AS29" s="893"/>
      <c r="AT29" s="893"/>
      <c r="AU29" s="893"/>
      <c r="AV29" s="893"/>
      <c r="AW29" s="893"/>
      <c r="AX29" s="893"/>
      <c r="AY29" s="893"/>
      <c r="AZ29" s="893"/>
      <c r="BA29" s="893"/>
      <c r="BB29" s="893"/>
      <c r="BC29" s="893"/>
      <c r="BD29" s="893"/>
      <c r="BE29" s="893"/>
      <c r="BF29" s="894"/>
    </row>
    <row r="30" spans="4:58" x14ac:dyDescent="0.25">
      <c r="D30" s="874" t="s">
        <v>20</v>
      </c>
      <c r="E30" s="875"/>
      <c r="F30" s="875"/>
      <c r="G30" s="875"/>
      <c r="H30" s="875"/>
      <c r="I30" s="875"/>
      <c r="J30" s="875"/>
      <c r="K30" s="875"/>
      <c r="L30" s="875"/>
      <c r="M30" s="875"/>
      <c r="N30" s="891"/>
      <c r="O30" s="891"/>
      <c r="P30" s="891"/>
      <c r="Q30" s="891"/>
      <c r="R30" s="891"/>
      <c r="S30" s="891"/>
      <c r="T30" s="891"/>
      <c r="U30" s="891"/>
      <c r="V30" s="891"/>
      <c r="W30" s="891"/>
      <c r="X30" s="891"/>
      <c r="Y30" s="891"/>
      <c r="Z30" s="891"/>
      <c r="AA30" s="891"/>
      <c r="AB30" s="891"/>
      <c r="AC30" s="891"/>
      <c r="AD30" s="489"/>
      <c r="AE30" s="489"/>
      <c r="AF30" s="489"/>
      <c r="AG30" s="875" t="s">
        <v>20</v>
      </c>
      <c r="AH30" s="875"/>
      <c r="AI30" s="875"/>
      <c r="AJ30" s="875"/>
      <c r="AK30" s="875"/>
      <c r="AL30" s="875"/>
      <c r="AM30" s="875"/>
      <c r="AN30" s="875"/>
      <c r="AO30" s="875"/>
      <c r="AP30" s="875"/>
      <c r="AQ30" s="891"/>
      <c r="AR30" s="891"/>
      <c r="AS30" s="891"/>
      <c r="AT30" s="891"/>
      <c r="AU30" s="891"/>
      <c r="AV30" s="891"/>
      <c r="AW30" s="891"/>
      <c r="AX30" s="891"/>
      <c r="AY30" s="891"/>
      <c r="AZ30" s="891"/>
      <c r="BA30" s="891"/>
      <c r="BB30" s="891"/>
      <c r="BC30" s="891"/>
      <c r="BD30" s="891"/>
      <c r="BE30" s="891"/>
      <c r="BF30" s="892"/>
    </row>
    <row r="31" spans="4:58" x14ac:dyDescent="0.25">
      <c r="D31" s="883" t="s">
        <v>10</v>
      </c>
      <c r="E31" s="884"/>
      <c r="F31" s="884"/>
      <c r="G31" s="884"/>
      <c r="H31" s="884"/>
      <c r="I31" s="884"/>
      <c r="J31" s="884"/>
      <c r="K31" s="884"/>
      <c r="L31" s="884"/>
      <c r="M31" s="885"/>
      <c r="N31" s="886"/>
      <c r="O31" s="887"/>
      <c r="P31" s="887"/>
      <c r="Q31" s="887"/>
      <c r="R31" s="887"/>
      <c r="S31" s="887"/>
      <c r="T31" s="887"/>
      <c r="U31" s="887"/>
      <c r="V31" s="887"/>
      <c r="W31" s="887"/>
      <c r="X31" s="887"/>
      <c r="Y31" s="887"/>
      <c r="Z31" s="887"/>
      <c r="AA31" s="887"/>
      <c r="AB31" s="887"/>
      <c r="AC31" s="888"/>
      <c r="AD31" s="489"/>
      <c r="AE31" s="489"/>
      <c r="AF31" s="489"/>
      <c r="AG31" s="889" t="s">
        <v>10</v>
      </c>
      <c r="AH31" s="884"/>
      <c r="AI31" s="884"/>
      <c r="AJ31" s="884"/>
      <c r="AK31" s="884"/>
      <c r="AL31" s="884"/>
      <c r="AM31" s="884"/>
      <c r="AN31" s="884"/>
      <c r="AO31" s="884"/>
      <c r="AP31" s="885"/>
      <c r="AQ31" s="886"/>
      <c r="AR31" s="887"/>
      <c r="AS31" s="887"/>
      <c r="AT31" s="887"/>
      <c r="AU31" s="887"/>
      <c r="AV31" s="887"/>
      <c r="AW31" s="887"/>
      <c r="AX31" s="887"/>
      <c r="AY31" s="887"/>
      <c r="AZ31" s="887"/>
      <c r="BA31" s="887"/>
      <c r="BB31" s="887"/>
      <c r="BC31" s="887"/>
      <c r="BD31" s="887"/>
      <c r="BE31" s="887"/>
      <c r="BF31" s="890"/>
    </row>
    <row r="32" spans="4:58" x14ac:dyDescent="0.25">
      <c r="D32" s="883" t="s">
        <v>11</v>
      </c>
      <c r="E32" s="884"/>
      <c r="F32" s="884"/>
      <c r="G32" s="884"/>
      <c r="H32" s="884"/>
      <c r="I32" s="884"/>
      <c r="J32" s="884"/>
      <c r="K32" s="884"/>
      <c r="L32" s="884"/>
      <c r="M32" s="885"/>
      <c r="N32" s="886"/>
      <c r="O32" s="887"/>
      <c r="P32" s="887"/>
      <c r="Q32" s="887"/>
      <c r="R32" s="887"/>
      <c r="S32" s="887"/>
      <c r="T32" s="887"/>
      <c r="U32" s="887"/>
      <c r="V32" s="887"/>
      <c r="W32" s="887"/>
      <c r="X32" s="887"/>
      <c r="Y32" s="887"/>
      <c r="Z32" s="887"/>
      <c r="AA32" s="887"/>
      <c r="AB32" s="887"/>
      <c r="AC32" s="888"/>
      <c r="AD32" s="489"/>
      <c r="AE32" s="489"/>
      <c r="AF32" s="489"/>
      <c r="AG32" s="889" t="s">
        <v>11</v>
      </c>
      <c r="AH32" s="884"/>
      <c r="AI32" s="884"/>
      <c r="AJ32" s="884"/>
      <c r="AK32" s="884"/>
      <c r="AL32" s="884"/>
      <c r="AM32" s="884"/>
      <c r="AN32" s="884"/>
      <c r="AO32" s="884"/>
      <c r="AP32" s="885"/>
      <c r="AQ32" s="886"/>
      <c r="AR32" s="887"/>
      <c r="AS32" s="887"/>
      <c r="AT32" s="887"/>
      <c r="AU32" s="887"/>
      <c r="AV32" s="887"/>
      <c r="AW32" s="887"/>
      <c r="AX32" s="887"/>
      <c r="AY32" s="887"/>
      <c r="AZ32" s="887"/>
      <c r="BA32" s="887"/>
      <c r="BB32" s="887"/>
      <c r="BC32" s="887"/>
      <c r="BD32" s="887"/>
      <c r="BE32" s="887"/>
      <c r="BF32" s="890"/>
    </row>
    <row r="33" spans="4:58" x14ac:dyDescent="0.25">
      <c r="D33" s="874" t="s">
        <v>13</v>
      </c>
      <c r="E33" s="875"/>
      <c r="F33" s="875"/>
      <c r="G33" s="875"/>
      <c r="H33" s="875"/>
      <c r="I33" s="875"/>
      <c r="J33" s="875"/>
      <c r="K33" s="875"/>
      <c r="L33" s="875"/>
      <c r="M33" s="875"/>
      <c r="N33" s="876"/>
      <c r="O33" s="876"/>
      <c r="P33" s="876"/>
      <c r="Q33" s="876"/>
      <c r="R33" s="876"/>
      <c r="S33" s="876"/>
      <c r="T33" s="876"/>
      <c r="U33" s="876"/>
      <c r="V33" s="876"/>
      <c r="W33" s="876"/>
      <c r="X33" s="876"/>
      <c r="Y33" s="876"/>
      <c r="Z33" s="876"/>
      <c r="AA33" s="876"/>
      <c r="AB33" s="876"/>
      <c r="AC33" s="876"/>
      <c r="AD33" s="489"/>
      <c r="AE33" s="489"/>
      <c r="AF33" s="489"/>
      <c r="AG33" s="875" t="s">
        <v>13</v>
      </c>
      <c r="AH33" s="875"/>
      <c r="AI33" s="875"/>
      <c r="AJ33" s="875"/>
      <c r="AK33" s="875"/>
      <c r="AL33" s="875"/>
      <c r="AM33" s="875"/>
      <c r="AN33" s="875"/>
      <c r="AO33" s="875"/>
      <c r="AP33" s="875"/>
      <c r="AQ33" s="876"/>
      <c r="AR33" s="876"/>
      <c r="AS33" s="876"/>
      <c r="AT33" s="876"/>
      <c r="AU33" s="876"/>
      <c r="AV33" s="876"/>
      <c r="AW33" s="876"/>
      <c r="AX33" s="876"/>
      <c r="AY33" s="876"/>
      <c r="AZ33" s="876"/>
      <c r="BA33" s="876"/>
      <c r="BB33" s="876"/>
      <c r="BC33" s="876"/>
      <c r="BD33" s="876"/>
      <c r="BE33" s="876"/>
      <c r="BF33" s="877"/>
    </row>
    <row r="34" spans="4:58" x14ac:dyDescent="0.25">
      <c r="D34" s="874" t="s">
        <v>14</v>
      </c>
      <c r="E34" s="875"/>
      <c r="F34" s="875"/>
      <c r="G34" s="875"/>
      <c r="H34" s="875"/>
      <c r="I34" s="875"/>
      <c r="J34" s="875"/>
      <c r="K34" s="875"/>
      <c r="L34" s="875"/>
      <c r="M34" s="875"/>
      <c r="N34" s="876"/>
      <c r="O34" s="876"/>
      <c r="P34" s="876"/>
      <c r="Q34" s="876"/>
      <c r="R34" s="876"/>
      <c r="S34" s="876"/>
      <c r="T34" s="876"/>
      <c r="U34" s="876"/>
      <c r="V34" s="876"/>
      <c r="W34" s="876"/>
      <c r="X34" s="876"/>
      <c r="Y34" s="876"/>
      <c r="Z34" s="876"/>
      <c r="AA34" s="876"/>
      <c r="AB34" s="876"/>
      <c r="AC34" s="876"/>
      <c r="AD34" s="489"/>
      <c r="AE34" s="489"/>
      <c r="AF34" s="489"/>
      <c r="AG34" s="875" t="s">
        <v>14</v>
      </c>
      <c r="AH34" s="875"/>
      <c r="AI34" s="875"/>
      <c r="AJ34" s="875"/>
      <c r="AK34" s="875"/>
      <c r="AL34" s="875"/>
      <c r="AM34" s="875"/>
      <c r="AN34" s="875"/>
      <c r="AO34" s="875"/>
      <c r="AP34" s="875"/>
      <c r="AQ34" s="876"/>
      <c r="AR34" s="876"/>
      <c r="AS34" s="876"/>
      <c r="AT34" s="876"/>
      <c r="AU34" s="876"/>
      <c r="AV34" s="876"/>
      <c r="AW34" s="876"/>
      <c r="AX34" s="876"/>
      <c r="AY34" s="876"/>
      <c r="AZ34" s="876"/>
      <c r="BA34" s="876"/>
      <c r="BB34" s="876"/>
      <c r="BC34" s="876"/>
      <c r="BD34" s="876"/>
      <c r="BE34" s="876"/>
      <c r="BF34" s="877"/>
    </row>
    <row r="35" spans="4:58" ht="15.75" thickBot="1" x14ac:dyDescent="0.3">
      <c r="D35" s="878" t="s">
        <v>15</v>
      </c>
      <c r="E35" s="879"/>
      <c r="F35" s="879"/>
      <c r="G35" s="879"/>
      <c r="H35" s="879"/>
      <c r="I35" s="879"/>
      <c r="J35" s="879"/>
      <c r="K35" s="879"/>
      <c r="L35" s="879"/>
      <c r="M35" s="879"/>
      <c r="N35" s="880"/>
      <c r="O35" s="881"/>
      <c r="P35" s="881"/>
      <c r="Q35" s="881"/>
      <c r="R35" s="881"/>
      <c r="S35" s="881"/>
      <c r="T35" s="881"/>
      <c r="U35" s="881"/>
      <c r="V35" s="881"/>
      <c r="W35" s="881"/>
      <c r="X35" s="881"/>
      <c r="Y35" s="881"/>
      <c r="Z35" s="881"/>
      <c r="AA35" s="881"/>
      <c r="AB35" s="881"/>
      <c r="AC35" s="881"/>
      <c r="AD35" s="490"/>
      <c r="AE35" s="490"/>
      <c r="AF35" s="490"/>
      <c r="AG35" s="879" t="s">
        <v>15</v>
      </c>
      <c r="AH35" s="879"/>
      <c r="AI35" s="879"/>
      <c r="AJ35" s="879"/>
      <c r="AK35" s="879"/>
      <c r="AL35" s="879"/>
      <c r="AM35" s="879"/>
      <c r="AN35" s="879"/>
      <c r="AO35" s="879"/>
      <c r="AP35" s="879"/>
      <c r="AQ35" s="880"/>
      <c r="AR35" s="881"/>
      <c r="AS35" s="881"/>
      <c r="AT35" s="881"/>
      <c r="AU35" s="881"/>
      <c r="AV35" s="881"/>
      <c r="AW35" s="881"/>
      <c r="AX35" s="881"/>
      <c r="AY35" s="881"/>
      <c r="AZ35" s="881"/>
      <c r="BA35" s="881"/>
      <c r="BB35" s="881"/>
      <c r="BC35" s="881"/>
      <c r="BD35" s="881"/>
      <c r="BE35" s="881"/>
      <c r="BF35" s="882"/>
    </row>
    <row r="36" spans="4:58" ht="15.75" thickBot="1" x14ac:dyDescent="0.3">
      <c r="D36" s="26"/>
      <c r="BF36" s="27"/>
    </row>
    <row r="37" spans="4:58" ht="18.75" x14ac:dyDescent="0.3">
      <c r="D37" s="895" t="s">
        <v>19</v>
      </c>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634"/>
      <c r="AE37" s="634"/>
      <c r="AF37" s="634"/>
      <c r="AG37" s="896" t="s">
        <v>21</v>
      </c>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7"/>
    </row>
    <row r="38" spans="4:58" x14ac:dyDescent="0.25">
      <c r="D38" s="874" t="s">
        <v>52</v>
      </c>
      <c r="E38" s="875"/>
      <c r="F38" s="875"/>
      <c r="G38" s="875"/>
      <c r="H38" s="875"/>
      <c r="I38" s="875"/>
      <c r="J38" s="875"/>
      <c r="K38" s="875"/>
      <c r="L38" s="875"/>
      <c r="M38" s="875"/>
      <c r="N38" s="891"/>
      <c r="O38" s="891"/>
      <c r="P38" s="891"/>
      <c r="Q38" s="891"/>
      <c r="R38" s="891"/>
      <c r="S38" s="891"/>
      <c r="T38" s="891"/>
      <c r="U38" s="891"/>
      <c r="V38" s="891"/>
      <c r="W38" s="891"/>
      <c r="X38" s="891"/>
      <c r="Y38" s="891"/>
      <c r="Z38" s="891"/>
      <c r="AA38" s="891"/>
      <c r="AB38" s="891"/>
      <c r="AC38" s="891"/>
      <c r="AD38" s="489"/>
      <c r="AE38" s="489"/>
      <c r="AF38" s="489"/>
      <c r="AG38" s="875" t="s">
        <v>52</v>
      </c>
      <c r="AH38" s="875"/>
      <c r="AI38" s="875"/>
      <c r="AJ38" s="875"/>
      <c r="AK38" s="875"/>
      <c r="AL38" s="875"/>
      <c r="AM38" s="875"/>
      <c r="AN38" s="875"/>
      <c r="AO38" s="875"/>
      <c r="AP38" s="875"/>
      <c r="AQ38" s="891" t="str">
        <f>IF(N38="","",N38)</f>
        <v/>
      </c>
      <c r="AR38" s="891"/>
      <c r="AS38" s="891"/>
      <c r="AT38" s="891"/>
      <c r="AU38" s="891"/>
      <c r="AV38" s="891"/>
      <c r="AW38" s="891"/>
      <c r="AX38" s="891"/>
      <c r="AY38" s="891"/>
      <c r="AZ38" s="891"/>
      <c r="BA38" s="891"/>
      <c r="BB38" s="891"/>
      <c r="BC38" s="891"/>
      <c r="BD38" s="891"/>
      <c r="BE38" s="891"/>
      <c r="BF38" s="892"/>
    </row>
    <row r="39" spans="4:58" x14ac:dyDescent="0.25">
      <c r="D39" s="874" t="s">
        <v>7</v>
      </c>
      <c r="E39" s="875"/>
      <c r="F39" s="875"/>
      <c r="G39" s="875"/>
      <c r="H39" s="875"/>
      <c r="I39" s="875"/>
      <c r="J39" s="875"/>
      <c r="K39" s="875"/>
      <c r="L39" s="875"/>
      <c r="M39" s="875"/>
      <c r="N39" s="891"/>
      <c r="O39" s="891"/>
      <c r="P39" s="891"/>
      <c r="Q39" s="891"/>
      <c r="R39" s="891"/>
      <c r="S39" s="891"/>
      <c r="T39" s="891"/>
      <c r="U39" s="891"/>
      <c r="V39" s="891"/>
      <c r="W39" s="891"/>
      <c r="X39" s="891"/>
      <c r="Y39" s="891"/>
      <c r="Z39" s="891"/>
      <c r="AA39" s="891"/>
      <c r="AB39" s="891"/>
      <c r="AC39" s="891"/>
      <c r="AD39" s="489"/>
      <c r="AE39" s="489"/>
      <c r="AF39" s="489"/>
      <c r="AG39" s="875" t="s">
        <v>7</v>
      </c>
      <c r="AH39" s="875"/>
      <c r="AI39" s="875"/>
      <c r="AJ39" s="875"/>
      <c r="AK39" s="875"/>
      <c r="AL39" s="875"/>
      <c r="AM39" s="875"/>
      <c r="AN39" s="875"/>
      <c r="AO39" s="875"/>
      <c r="AP39" s="875"/>
      <c r="AQ39" s="891"/>
      <c r="AR39" s="891"/>
      <c r="AS39" s="891"/>
      <c r="AT39" s="891"/>
      <c r="AU39" s="891"/>
      <c r="AV39" s="891"/>
      <c r="AW39" s="891"/>
      <c r="AX39" s="891"/>
      <c r="AY39" s="891"/>
      <c r="AZ39" s="891"/>
      <c r="BA39" s="891"/>
      <c r="BB39" s="891"/>
      <c r="BC39" s="891"/>
      <c r="BD39" s="891"/>
      <c r="BE39" s="891"/>
      <c r="BF39" s="892"/>
    </row>
    <row r="40" spans="4:58" x14ac:dyDescent="0.25">
      <c r="D40" s="874" t="s">
        <v>205</v>
      </c>
      <c r="E40" s="875"/>
      <c r="F40" s="875"/>
      <c r="G40" s="875"/>
      <c r="H40" s="875"/>
      <c r="I40" s="875"/>
      <c r="J40" s="875"/>
      <c r="K40" s="875"/>
      <c r="L40" s="875"/>
      <c r="M40" s="875"/>
      <c r="N40" s="893"/>
      <c r="O40" s="893"/>
      <c r="P40" s="893"/>
      <c r="Q40" s="893"/>
      <c r="R40" s="893"/>
      <c r="S40" s="893"/>
      <c r="T40" s="893"/>
      <c r="U40" s="893"/>
      <c r="V40" s="893"/>
      <c r="W40" s="893"/>
      <c r="X40" s="893"/>
      <c r="Y40" s="893"/>
      <c r="Z40" s="893"/>
      <c r="AA40" s="893"/>
      <c r="AB40" s="893"/>
      <c r="AC40" s="893"/>
      <c r="AD40" s="489"/>
      <c r="AE40" s="489"/>
      <c r="AF40" s="489"/>
      <c r="AG40" s="875" t="s">
        <v>205</v>
      </c>
      <c r="AH40" s="875"/>
      <c r="AI40" s="875"/>
      <c r="AJ40" s="875"/>
      <c r="AK40" s="875"/>
      <c r="AL40" s="875"/>
      <c r="AM40" s="875"/>
      <c r="AN40" s="875"/>
      <c r="AO40" s="875"/>
      <c r="AP40" s="875"/>
      <c r="AQ40" s="893"/>
      <c r="AR40" s="893"/>
      <c r="AS40" s="893"/>
      <c r="AT40" s="893"/>
      <c r="AU40" s="893"/>
      <c r="AV40" s="893"/>
      <c r="AW40" s="893"/>
      <c r="AX40" s="893"/>
      <c r="AY40" s="893"/>
      <c r="AZ40" s="893"/>
      <c r="BA40" s="893"/>
      <c r="BB40" s="893"/>
      <c r="BC40" s="893"/>
      <c r="BD40" s="893"/>
      <c r="BE40" s="893"/>
      <c r="BF40" s="894"/>
    </row>
    <row r="41" spans="4:58" x14ac:dyDescent="0.25">
      <c r="D41" s="874" t="s">
        <v>20</v>
      </c>
      <c r="E41" s="875"/>
      <c r="F41" s="875"/>
      <c r="G41" s="875"/>
      <c r="H41" s="875"/>
      <c r="I41" s="875"/>
      <c r="J41" s="875"/>
      <c r="K41" s="875"/>
      <c r="L41" s="875"/>
      <c r="M41" s="875"/>
      <c r="N41" s="891"/>
      <c r="O41" s="891"/>
      <c r="P41" s="891"/>
      <c r="Q41" s="891"/>
      <c r="R41" s="891"/>
      <c r="S41" s="891"/>
      <c r="T41" s="891"/>
      <c r="U41" s="891"/>
      <c r="V41" s="891"/>
      <c r="W41" s="891"/>
      <c r="X41" s="891"/>
      <c r="Y41" s="891"/>
      <c r="Z41" s="891"/>
      <c r="AA41" s="891"/>
      <c r="AB41" s="891"/>
      <c r="AC41" s="891"/>
      <c r="AD41" s="489"/>
      <c r="AE41" s="489"/>
      <c r="AF41" s="489"/>
      <c r="AG41" s="875" t="s">
        <v>20</v>
      </c>
      <c r="AH41" s="875"/>
      <c r="AI41" s="875"/>
      <c r="AJ41" s="875"/>
      <c r="AK41" s="875"/>
      <c r="AL41" s="875"/>
      <c r="AM41" s="875"/>
      <c r="AN41" s="875"/>
      <c r="AO41" s="875"/>
      <c r="AP41" s="875"/>
      <c r="AQ41" s="891"/>
      <c r="AR41" s="891"/>
      <c r="AS41" s="891"/>
      <c r="AT41" s="891"/>
      <c r="AU41" s="891"/>
      <c r="AV41" s="891"/>
      <c r="AW41" s="891"/>
      <c r="AX41" s="891"/>
      <c r="AY41" s="891"/>
      <c r="AZ41" s="891"/>
      <c r="BA41" s="891"/>
      <c r="BB41" s="891"/>
      <c r="BC41" s="891"/>
      <c r="BD41" s="891"/>
      <c r="BE41" s="891"/>
      <c r="BF41" s="892"/>
    </row>
    <row r="42" spans="4:58" x14ac:dyDescent="0.25">
      <c r="D42" s="883" t="s">
        <v>10</v>
      </c>
      <c r="E42" s="884"/>
      <c r="F42" s="884"/>
      <c r="G42" s="884"/>
      <c r="H42" s="884"/>
      <c r="I42" s="884"/>
      <c r="J42" s="884"/>
      <c r="K42" s="884"/>
      <c r="L42" s="884"/>
      <c r="M42" s="885"/>
      <c r="N42" s="886"/>
      <c r="O42" s="887"/>
      <c r="P42" s="887"/>
      <c r="Q42" s="887"/>
      <c r="R42" s="887"/>
      <c r="S42" s="887"/>
      <c r="T42" s="887"/>
      <c r="U42" s="887"/>
      <c r="V42" s="887"/>
      <c r="W42" s="887"/>
      <c r="X42" s="887"/>
      <c r="Y42" s="887"/>
      <c r="Z42" s="887"/>
      <c r="AA42" s="887"/>
      <c r="AB42" s="887"/>
      <c r="AC42" s="888"/>
      <c r="AD42" s="489"/>
      <c r="AE42" s="489"/>
      <c r="AF42" s="489"/>
      <c r="AG42" s="889" t="s">
        <v>10</v>
      </c>
      <c r="AH42" s="884"/>
      <c r="AI42" s="884"/>
      <c r="AJ42" s="884"/>
      <c r="AK42" s="884"/>
      <c r="AL42" s="884"/>
      <c r="AM42" s="884"/>
      <c r="AN42" s="884"/>
      <c r="AO42" s="884"/>
      <c r="AP42" s="885"/>
      <c r="AQ42" s="886"/>
      <c r="AR42" s="887"/>
      <c r="AS42" s="887"/>
      <c r="AT42" s="887"/>
      <c r="AU42" s="887"/>
      <c r="AV42" s="887"/>
      <c r="AW42" s="887"/>
      <c r="AX42" s="887"/>
      <c r="AY42" s="887"/>
      <c r="AZ42" s="887"/>
      <c r="BA42" s="887"/>
      <c r="BB42" s="887"/>
      <c r="BC42" s="887"/>
      <c r="BD42" s="887"/>
      <c r="BE42" s="887"/>
      <c r="BF42" s="890"/>
    </row>
    <row r="43" spans="4:58" x14ac:dyDescent="0.25">
      <c r="D43" s="883" t="s">
        <v>11</v>
      </c>
      <c r="E43" s="884"/>
      <c r="F43" s="884"/>
      <c r="G43" s="884"/>
      <c r="H43" s="884"/>
      <c r="I43" s="884"/>
      <c r="J43" s="884"/>
      <c r="K43" s="884"/>
      <c r="L43" s="884"/>
      <c r="M43" s="885"/>
      <c r="N43" s="886"/>
      <c r="O43" s="887"/>
      <c r="P43" s="887"/>
      <c r="Q43" s="887"/>
      <c r="R43" s="887"/>
      <c r="S43" s="887"/>
      <c r="T43" s="887"/>
      <c r="U43" s="887"/>
      <c r="V43" s="887"/>
      <c r="W43" s="887"/>
      <c r="X43" s="887"/>
      <c r="Y43" s="887"/>
      <c r="Z43" s="887"/>
      <c r="AA43" s="887"/>
      <c r="AB43" s="887"/>
      <c r="AC43" s="888"/>
      <c r="AD43" s="489"/>
      <c r="AE43" s="489"/>
      <c r="AF43" s="489"/>
      <c r="AG43" s="889" t="s">
        <v>11</v>
      </c>
      <c r="AH43" s="884"/>
      <c r="AI43" s="884"/>
      <c r="AJ43" s="884"/>
      <c r="AK43" s="884"/>
      <c r="AL43" s="884"/>
      <c r="AM43" s="884"/>
      <c r="AN43" s="884"/>
      <c r="AO43" s="884"/>
      <c r="AP43" s="885"/>
      <c r="AQ43" s="886"/>
      <c r="AR43" s="887"/>
      <c r="AS43" s="887"/>
      <c r="AT43" s="887"/>
      <c r="AU43" s="887"/>
      <c r="AV43" s="887"/>
      <c r="AW43" s="887"/>
      <c r="AX43" s="887"/>
      <c r="AY43" s="887"/>
      <c r="AZ43" s="887"/>
      <c r="BA43" s="887"/>
      <c r="BB43" s="887"/>
      <c r="BC43" s="887"/>
      <c r="BD43" s="887"/>
      <c r="BE43" s="887"/>
      <c r="BF43" s="890"/>
    </row>
    <row r="44" spans="4:58" x14ac:dyDescent="0.25">
      <c r="D44" s="874" t="s">
        <v>13</v>
      </c>
      <c r="E44" s="875"/>
      <c r="F44" s="875"/>
      <c r="G44" s="875"/>
      <c r="H44" s="875"/>
      <c r="I44" s="875"/>
      <c r="J44" s="875"/>
      <c r="K44" s="875"/>
      <c r="L44" s="875"/>
      <c r="M44" s="875"/>
      <c r="N44" s="876"/>
      <c r="O44" s="876"/>
      <c r="P44" s="876"/>
      <c r="Q44" s="876"/>
      <c r="R44" s="876"/>
      <c r="S44" s="876"/>
      <c r="T44" s="876"/>
      <c r="U44" s="876"/>
      <c r="V44" s="876"/>
      <c r="W44" s="876"/>
      <c r="X44" s="876"/>
      <c r="Y44" s="876"/>
      <c r="Z44" s="876"/>
      <c r="AA44" s="876"/>
      <c r="AB44" s="876"/>
      <c r="AC44" s="876"/>
      <c r="AD44" s="489"/>
      <c r="AE44" s="489"/>
      <c r="AF44" s="489"/>
      <c r="AG44" s="875" t="s">
        <v>13</v>
      </c>
      <c r="AH44" s="875"/>
      <c r="AI44" s="875"/>
      <c r="AJ44" s="875"/>
      <c r="AK44" s="875"/>
      <c r="AL44" s="875"/>
      <c r="AM44" s="875"/>
      <c r="AN44" s="875"/>
      <c r="AO44" s="875"/>
      <c r="AP44" s="875"/>
      <c r="AQ44" s="876"/>
      <c r="AR44" s="876"/>
      <c r="AS44" s="876"/>
      <c r="AT44" s="876"/>
      <c r="AU44" s="876"/>
      <c r="AV44" s="876"/>
      <c r="AW44" s="876"/>
      <c r="AX44" s="876"/>
      <c r="AY44" s="876"/>
      <c r="AZ44" s="876"/>
      <c r="BA44" s="876"/>
      <c r="BB44" s="876"/>
      <c r="BC44" s="876"/>
      <c r="BD44" s="876"/>
      <c r="BE44" s="876"/>
      <c r="BF44" s="877"/>
    </row>
    <row r="45" spans="4:58" x14ac:dyDescent="0.25">
      <c r="D45" s="874" t="s">
        <v>14</v>
      </c>
      <c r="E45" s="875"/>
      <c r="F45" s="875"/>
      <c r="G45" s="875"/>
      <c r="H45" s="875"/>
      <c r="I45" s="875"/>
      <c r="J45" s="875"/>
      <c r="K45" s="875"/>
      <c r="L45" s="875"/>
      <c r="M45" s="875"/>
      <c r="N45" s="876"/>
      <c r="O45" s="876"/>
      <c r="P45" s="876"/>
      <c r="Q45" s="876"/>
      <c r="R45" s="876"/>
      <c r="S45" s="876"/>
      <c r="T45" s="876"/>
      <c r="U45" s="876"/>
      <c r="V45" s="876"/>
      <c r="W45" s="876"/>
      <c r="X45" s="876"/>
      <c r="Y45" s="876"/>
      <c r="Z45" s="876"/>
      <c r="AA45" s="876"/>
      <c r="AB45" s="876"/>
      <c r="AC45" s="876"/>
      <c r="AD45" s="489"/>
      <c r="AE45" s="489"/>
      <c r="AF45" s="489"/>
      <c r="AG45" s="875" t="s">
        <v>14</v>
      </c>
      <c r="AH45" s="875"/>
      <c r="AI45" s="875"/>
      <c r="AJ45" s="875"/>
      <c r="AK45" s="875"/>
      <c r="AL45" s="875"/>
      <c r="AM45" s="875"/>
      <c r="AN45" s="875"/>
      <c r="AO45" s="875"/>
      <c r="AP45" s="875"/>
      <c r="AQ45" s="876"/>
      <c r="AR45" s="876"/>
      <c r="AS45" s="876"/>
      <c r="AT45" s="876"/>
      <c r="AU45" s="876"/>
      <c r="AV45" s="876"/>
      <c r="AW45" s="876"/>
      <c r="AX45" s="876"/>
      <c r="AY45" s="876"/>
      <c r="AZ45" s="876"/>
      <c r="BA45" s="876"/>
      <c r="BB45" s="876"/>
      <c r="BC45" s="876"/>
      <c r="BD45" s="876"/>
      <c r="BE45" s="876"/>
      <c r="BF45" s="877"/>
    </row>
    <row r="46" spans="4:58" ht="15.75" thickBot="1" x14ac:dyDescent="0.3">
      <c r="D46" s="878" t="s">
        <v>15</v>
      </c>
      <c r="E46" s="879"/>
      <c r="F46" s="879"/>
      <c r="G46" s="879"/>
      <c r="H46" s="879"/>
      <c r="I46" s="879"/>
      <c r="J46" s="879"/>
      <c r="K46" s="879"/>
      <c r="L46" s="879"/>
      <c r="M46" s="879"/>
      <c r="N46" s="880"/>
      <c r="O46" s="881"/>
      <c r="P46" s="881"/>
      <c r="Q46" s="881"/>
      <c r="R46" s="881"/>
      <c r="S46" s="881"/>
      <c r="T46" s="881"/>
      <c r="U46" s="881"/>
      <c r="V46" s="881"/>
      <c r="W46" s="881"/>
      <c r="X46" s="881"/>
      <c r="Y46" s="881"/>
      <c r="Z46" s="881"/>
      <c r="AA46" s="881"/>
      <c r="AB46" s="881"/>
      <c r="AC46" s="881"/>
      <c r="AD46" s="490"/>
      <c r="AE46" s="490"/>
      <c r="AF46" s="490"/>
      <c r="AG46" s="879" t="s">
        <v>15</v>
      </c>
      <c r="AH46" s="879"/>
      <c r="AI46" s="879"/>
      <c r="AJ46" s="879"/>
      <c r="AK46" s="879"/>
      <c r="AL46" s="879"/>
      <c r="AM46" s="879"/>
      <c r="AN46" s="879"/>
      <c r="AO46" s="879"/>
      <c r="AP46" s="879"/>
      <c r="AQ46" s="880"/>
      <c r="AR46" s="881"/>
      <c r="AS46" s="881"/>
      <c r="AT46" s="881"/>
      <c r="AU46" s="881"/>
      <c r="AV46" s="881"/>
      <c r="AW46" s="881"/>
      <c r="AX46" s="881"/>
      <c r="AY46" s="881"/>
      <c r="AZ46" s="881"/>
      <c r="BA46" s="881"/>
      <c r="BB46" s="881"/>
      <c r="BC46" s="881"/>
      <c r="BD46" s="881"/>
      <c r="BE46" s="881"/>
      <c r="BF46" s="882"/>
    </row>
  </sheetData>
  <sheetProtection algorithmName="SHA-512" hashValue="XyG9D4+M/YJ+n867FeO0Ma1OqF0E8C7JzSfFSQr5JhRkVOX3kumW0WGYKAVYEDdFCxDxDu8s7zjcUgtjXURp4A==" saltValue="4l0de/QE1mnx43ZR3hn++w==" spinCount="100000" sheet="1" objects="1" scenarios="1"/>
  <mergeCells count="154">
    <mergeCell ref="N8:AC8"/>
    <mergeCell ref="N11:AC11"/>
    <mergeCell ref="N12:AC12"/>
    <mergeCell ref="N13:AC13"/>
    <mergeCell ref="D5:M5"/>
    <mergeCell ref="D6:M6"/>
    <mergeCell ref="D7:M7"/>
    <mergeCell ref="D8:M8"/>
    <mergeCell ref="D11:M11"/>
    <mergeCell ref="D12:M12"/>
    <mergeCell ref="D9:M9"/>
    <mergeCell ref="N9:AC9"/>
    <mergeCell ref="D10:M10"/>
    <mergeCell ref="N10:AC10"/>
    <mergeCell ref="AG13:AP13"/>
    <mergeCell ref="AQ13:BF13"/>
    <mergeCell ref="D4:AC4"/>
    <mergeCell ref="AG4:BF4"/>
    <mergeCell ref="AQ9:BF9"/>
    <mergeCell ref="AG10:AP10"/>
    <mergeCell ref="AQ10:BF10"/>
    <mergeCell ref="AG5:AP5"/>
    <mergeCell ref="AQ5:BF5"/>
    <mergeCell ref="AG6:AP6"/>
    <mergeCell ref="AQ6:BF6"/>
    <mergeCell ref="AG7:AP7"/>
    <mergeCell ref="AQ7:BF7"/>
    <mergeCell ref="AG8:AP8"/>
    <mergeCell ref="AQ8:BF8"/>
    <mergeCell ref="AG9:AP9"/>
    <mergeCell ref="AG11:AP11"/>
    <mergeCell ref="AQ11:BF11"/>
    <mergeCell ref="AG12:AP12"/>
    <mergeCell ref="AQ12:BF12"/>
    <mergeCell ref="D13:M13"/>
    <mergeCell ref="N5:AC5"/>
    <mergeCell ref="N6:AC6"/>
    <mergeCell ref="N7:AC7"/>
    <mergeCell ref="D18:M18"/>
    <mergeCell ref="N18:AC18"/>
    <mergeCell ref="AG18:AP18"/>
    <mergeCell ref="AQ18:BF18"/>
    <mergeCell ref="D19:M19"/>
    <mergeCell ref="N19:AC19"/>
    <mergeCell ref="AG19:AP19"/>
    <mergeCell ref="AQ19:BF19"/>
    <mergeCell ref="D16:M16"/>
    <mergeCell ref="N16:AC16"/>
    <mergeCell ref="AG16:AP16"/>
    <mergeCell ref="AQ16:BF16"/>
    <mergeCell ref="D17:M17"/>
    <mergeCell ref="N17:AC17"/>
    <mergeCell ref="AG17:AP17"/>
    <mergeCell ref="AQ17:BF17"/>
    <mergeCell ref="D29:M29"/>
    <mergeCell ref="N29:AC29"/>
    <mergeCell ref="AG29:AP29"/>
    <mergeCell ref="AQ29:BF29"/>
    <mergeCell ref="D27:M27"/>
    <mergeCell ref="N27:AC27"/>
    <mergeCell ref="AG27:AP27"/>
    <mergeCell ref="AQ27:BF27"/>
    <mergeCell ref="D28:M28"/>
    <mergeCell ref="N28:AC28"/>
    <mergeCell ref="AG28:AP28"/>
    <mergeCell ref="AQ28:BF28"/>
    <mergeCell ref="D26:AC26"/>
    <mergeCell ref="AG26:BF26"/>
    <mergeCell ref="D22:M22"/>
    <mergeCell ref="N22:AC22"/>
    <mergeCell ref="AG22:AP22"/>
    <mergeCell ref="AQ22:BF22"/>
    <mergeCell ref="D24:M24"/>
    <mergeCell ref="AQ24:BF24"/>
    <mergeCell ref="D20:M20"/>
    <mergeCell ref="N20:AC20"/>
    <mergeCell ref="AG20:AP20"/>
    <mergeCell ref="AQ20:BF20"/>
    <mergeCell ref="D21:M21"/>
    <mergeCell ref="N21:AC21"/>
    <mergeCell ref="AG21:AP21"/>
    <mergeCell ref="AQ21:BF21"/>
    <mergeCell ref="D32:M32"/>
    <mergeCell ref="N32:AC32"/>
    <mergeCell ref="AG32:AP32"/>
    <mergeCell ref="AQ32:BF32"/>
    <mergeCell ref="D33:M33"/>
    <mergeCell ref="N33:AC33"/>
    <mergeCell ref="AG33:AP33"/>
    <mergeCell ref="AQ33:BF33"/>
    <mergeCell ref="D15:AC15"/>
    <mergeCell ref="AG15:BF15"/>
    <mergeCell ref="D23:M23"/>
    <mergeCell ref="N23:AC23"/>
    <mergeCell ref="AG23:AP23"/>
    <mergeCell ref="AQ23:BF23"/>
    <mergeCell ref="D31:M31"/>
    <mergeCell ref="N31:AC31"/>
    <mergeCell ref="AG31:AP31"/>
    <mergeCell ref="AQ31:BF31"/>
    <mergeCell ref="D30:M30"/>
    <mergeCell ref="N30:AC30"/>
    <mergeCell ref="AG30:AP30"/>
    <mergeCell ref="AQ30:BF30"/>
    <mergeCell ref="N24:AC24"/>
    <mergeCell ref="AG24:AP24"/>
    <mergeCell ref="D37:AC37"/>
    <mergeCell ref="AG37:BF37"/>
    <mergeCell ref="D38:M38"/>
    <mergeCell ref="N38:AC38"/>
    <mergeCell ref="AG38:AP38"/>
    <mergeCell ref="AQ38:BF38"/>
    <mergeCell ref="D34:M34"/>
    <mergeCell ref="N34:AC34"/>
    <mergeCell ref="AG34:AP34"/>
    <mergeCell ref="AQ34:BF34"/>
    <mergeCell ref="D35:M35"/>
    <mergeCell ref="N35:AC35"/>
    <mergeCell ref="AG35:AP35"/>
    <mergeCell ref="AQ35:BF35"/>
    <mergeCell ref="AG42:AP42"/>
    <mergeCell ref="AQ42:BF42"/>
    <mergeCell ref="D39:M39"/>
    <mergeCell ref="N39:AC39"/>
    <mergeCell ref="AG39:AP39"/>
    <mergeCell ref="AQ39:BF39"/>
    <mergeCell ref="D40:M40"/>
    <mergeCell ref="N40:AC40"/>
    <mergeCell ref="AG40:AP40"/>
    <mergeCell ref="AQ40:BF40"/>
    <mergeCell ref="D3:BF3"/>
    <mergeCell ref="BJ9:CR9"/>
    <mergeCell ref="D45:M45"/>
    <mergeCell ref="N45:AC45"/>
    <mergeCell ref="AG45:AP45"/>
    <mergeCell ref="AQ45:BF45"/>
    <mergeCell ref="D46:M46"/>
    <mergeCell ref="N46:AC46"/>
    <mergeCell ref="AG46:AP46"/>
    <mergeCell ref="AQ46:BF46"/>
    <mergeCell ref="D43:M43"/>
    <mergeCell ref="N43:AC43"/>
    <mergeCell ref="AG43:AP43"/>
    <mergeCell ref="AQ43:BF43"/>
    <mergeCell ref="D44:M44"/>
    <mergeCell ref="N44:AC44"/>
    <mergeCell ref="AG44:AP44"/>
    <mergeCell ref="AQ44:BF44"/>
    <mergeCell ref="D41:M41"/>
    <mergeCell ref="N41:AC41"/>
    <mergeCell ref="AG41:AP41"/>
    <mergeCell ref="AQ41:BF41"/>
    <mergeCell ref="D42:M42"/>
    <mergeCell ref="N42:AC42"/>
  </mergeCells>
  <printOptions horizontalCentered="1"/>
  <pageMargins left="0.25" right="0.25" top="0.75" bottom="0.75" header="0.3" footer="0.3"/>
  <pageSetup orientation="portrait" r:id="rId1"/>
  <headerFooter>
    <oddHeader>&amp;C&amp;G</oddHead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CFC48-576E-4B91-830E-B58581B97BF3}">
  <sheetPr codeName="Sheet49">
    <tabColor theme="1"/>
    <pageSetUpPr fitToPage="1"/>
  </sheetPr>
  <dimension ref="A1:BC45"/>
  <sheetViews>
    <sheetView showGridLines="0" showRowColHeaders="0" zoomScaleNormal="100" workbookViewId="0">
      <selection activeCell="V2" sqref="V2"/>
    </sheetView>
  </sheetViews>
  <sheetFormatPr defaultRowHeight="15" x14ac:dyDescent="0.25"/>
  <cols>
    <col min="1" max="1" width="2.42578125" customWidth="1"/>
    <col min="2" max="2" width="27.7109375" customWidth="1"/>
    <col min="3" max="3" width="2.42578125" customWidth="1"/>
    <col min="4" max="19" width="2.7109375" customWidth="1"/>
    <col min="20" max="20" width="2.85546875" customWidth="1"/>
    <col min="21" max="42" width="2.7109375" customWidth="1"/>
    <col min="43" max="43" width="1.7109375" customWidth="1"/>
    <col min="44" max="44" width="8.7109375" customWidth="1"/>
    <col min="45" max="45" width="12.7109375" customWidth="1"/>
    <col min="46" max="46" width="1.7109375" customWidth="1"/>
    <col min="47" max="47" width="8.7109375" customWidth="1"/>
    <col min="48" max="48" width="12.7109375" customWidth="1"/>
    <col min="49" max="49" width="11.140625" customWidth="1"/>
    <col min="50" max="50" width="15.140625" hidden="1" customWidth="1"/>
    <col min="51" max="51" width="8" hidden="1" customWidth="1"/>
    <col min="52" max="52" width="5" hidden="1" customWidth="1"/>
    <col min="53" max="53" width="4.140625" hidden="1" customWidth="1"/>
    <col min="54" max="54" width="12.5703125" hidden="1" customWidth="1"/>
    <col min="55" max="55" width="6.5703125" hidden="1" customWidth="1"/>
    <col min="56" max="56" width="5.140625" customWidth="1"/>
  </cols>
  <sheetData>
    <row r="1" spans="1:55" ht="26.1" customHeight="1" x14ac:dyDescent="0.25">
      <c r="A1" s="173"/>
      <c r="B1" s="173"/>
    </row>
    <row r="2" spans="1:55" ht="27" customHeight="1" thickBot="1" x14ac:dyDescent="0.3">
      <c r="AK2" s="1513" t="s">
        <v>315</v>
      </c>
      <c r="AL2" s="1513"/>
      <c r="AM2" s="1513"/>
      <c r="AN2" s="1513"/>
      <c r="AO2" s="1513"/>
      <c r="AP2" s="1513"/>
      <c r="AR2" s="145"/>
    </row>
    <row r="3" spans="1:55" s="54" customFormat="1" ht="20.100000000000001" customHeight="1" thickBot="1" x14ac:dyDescent="0.3">
      <c r="C3" s="98"/>
      <c r="D3" s="1514" t="s">
        <v>256</v>
      </c>
      <c r="E3" s="1515"/>
      <c r="F3" s="1515"/>
      <c r="G3" s="1515"/>
      <c r="H3" s="1515"/>
      <c r="I3" s="1515"/>
      <c r="J3" s="1515"/>
      <c r="K3" s="1515"/>
      <c r="L3" s="1515"/>
      <c r="M3" s="1515"/>
      <c r="N3" s="1515"/>
      <c r="O3" s="1515"/>
      <c r="P3" s="1516"/>
      <c r="Q3" s="779" t="s">
        <v>257</v>
      </c>
      <c r="R3" s="780"/>
      <c r="S3" s="780"/>
      <c r="T3" s="780"/>
      <c r="U3" s="780"/>
      <c r="V3" s="800"/>
      <c r="W3" s="1423"/>
      <c r="X3" s="1424"/>
      <c r="Y3" s="1425"/>
      <c r="Z3" s="779" t="s">
        <v>258</v>
      </c>
      <c r="AA3" s="780"/>
      <c r="AB3" s="972"/>
      <c r="AC3" s="973"/>
      <c r="AD3" s="1429"/>
      <c r="AE3" s="1430"/>
      <c r="AF3" s="1430"/>
      <c r="AG3" s="1430"/>
      <c r="AH3" s="1431"/>
      <c r="AI3" s="779" t="s">
        <v>259</v>
      </c>
      <c r="AJ3" s="780"/>
      <c r="AK3" s="780"/>
      <c r="AL3" s="800"/>
      <c r="AM3" s="1436"/>
      <c r="AN3" s="1437"/>
      <c r="AO3" s="1437"/>
      <c r="AP3" s="1438"/>
      <c r="AR3" s="146">
        <f>'Apparatus Sheet '!X3</f>
        <v>0</v>
      </c>
      <c r="AS3" s="170" t="s">
        <v>255</v>
      </c>
      <c r="AT3" s="147"/>
      <c r="AU3" s="148">
        <f>'Apparatus Sheet  (11)'!W3</f>
        <v>0</v>
      </c>
      <c r="AV3" s="171" t="s">
        <v>260</v>
      </c>
    </row>
    <row r="4" spans="1:55" s="119" customFormat="1" ht="20.100000000000001" customHeight="1" thickBot="1" x14ac:dyDescent="0.3">
      <c r="C4" s="117"/>
      <c r="D4" s="779" t="s">
        <v>261</v>
      </c>
      <c r="E4" s="780"/>
      <c r="F4" s="780"/>
      <c r="G4" s="780"/>
      <c r="H4" s="780"/>
      <c r="I4" s="800"/>
      <c r="J4" s="1423">
        <f>'Apparatus Sheet '!K4</f>
        <v>0</v>
      </c>
      <c r="K4" s="1424"/>
      <c r="L4" s="1424"/>
      <c r="M4" s="1424"/>
      <c r="N4" s="1424"/>
      <c r="O4" s="1424"/>
      <c r="P4" s="1424"/>
      <c r="Q4" s="1424"/>
      <c r="R4" s="1424"/>
      <c r="S4" s="1424"/>
      <c r="T4" s="1424"/>
      <c r="U4" s="1425"/>
      <c r="V4" s="779" t="s">
        <v>262</v>
      </c>
      <c r="W4" s="780"/>
      <c r="X4" s="780"/>
      <c r="Y4" s="780"/>
      <c r="Z4" s="780"/>
      <c r="AA4" s="800"/>
      <c r="AB4" s="1426"/>
      <c r="AC4" s="1427"/>
      <c r="AD4" s="1427"/>
      <c r="AE4" s="1427"/>
      <c r="AF4" s="1427"/>
      <c r="AG4" s="1427"/>
      <c r="AH4" s="1427"/>
      <c r="AI4" s="1427"/>
      <c r="AJ4" s="1427"/>
      <c r="AK4" s="1427"/>
      <c r="AL4" s="1427"/>
      <c r="AM4" s="1427"/>
      <c r="AN4" s="1427"/>
      <c r="AO4" s="1427"/>
      <c r="AP4" s="1428"/>
      <c r="AR4" s="146">
        <f>'Apparatus Sheet  (2)'!W3</f>
        <v>0</v>
      </c>
      <c r="AS4" s="170" t="s">
        <v>263</v>
      </c>
      <c r="AT4" s="147"/>
      <c r="AU4" s="148">
        <f>'Apparatus Sheet  (12)'!W3</f>
        <v>0</v>
      </c>
      <c r="AV4" s="170" t="s">
        <v>264</v>
      </c>
    </row>
    <row r="5" spans="1:55" s="119" customFormat="1" ht="20.100000000000001" customHeight="1" thickBot="1" x14ac:dyDescent="0.3">
      <c r="C5" s="117"/>
      <c r="D5" s="971" t="s">
        <v>373</v>
      </c>
      <c r="E5" s="972"/>
      <c r="F5" s="972"/>
      <c r="G5" s="972"/>
      <c r="H5" s="972"/>
      <c r="I5" s="972"/>
      <c r="J5" s="972"/>
      <c r="K5" s="973"/>
      <c r="L5" s="1429"/>
      <c r="M5" s="1430"/>
      <c r="N5" s="1430"/>
      <c r="O5" s="1430"/>
      <c r="P5" s="1430"/>
      <c r="Q5" s="1430"/>
      <c r="R5" s="1430"/>
      <c r="S5" s="1430"/>
      <c r="T5" s="1430"/>
      <c r="U5" s="1431"/>
      <c r="V5" s="971" t="s">
        <v>266</v>
      </c>
      <c r="W5" s="972"/>
      <c r="X5" s="972"/>
      <c r="Y5" s="972"/>
      <c r="Z5" s="972"/>
      <c r="AA5" s="972"/>
      <c r="AB5" s="972"/>
      <c r="AC5" s="972"/>
      <c r="AD5" s="972"/>
      <c r="AE5" s="972"/>
      <c r="AF5" s="973"/>
      <c r="AG5" s="1429"/>
      <c r="AH5" s="1430"/>
      <c r="AI5" s="1430"/>
      <c r="AJ5" s="1430"/>
      <c r="AK5" s="1430"/>
      <c r="AL5" s="1430"/>
      <c r="AM5" s="1430"/>
      <c r="AN5" s="1430"/>
      <c r="AO5" s="1430"/>
      <c r="AP5" s="1431"/>
      <c r="AR5" s="146">
        <f>'Apparatus Sheet  (3)'!W3</f>
        <v>0</v>
      </c>
      <c r="AS5" s="170" t="s">
        <v>267</v>
      </c>
      <c r="AT5" s="147"/>
      <c r="AU5" s="148">
        <f>'Apparatus Sheet  (13)'!W3</f>
        <v>0</v>
      </c>
      <c r="AV5" s="172" t="s">
        <v>268</v>
      </c>
      <c r="AX5" s="119" t="s">
        <v>269</v>
      </c>
      <c r="AZ5" s="119">
        <v>1000</v>
      </c>
      <c r="BA5" s="119" t="s">
        <v>40</v>
      </c>
      <c r="BB5" s="119" t="s">
        <v>270</v>
      </c>
      <c r="BC5" s="169" t="s">
        <v>271</v>
      </c>
    </row>
    <row r="6" spans="1:55" s="119" customFormat="1" ht="20.100000000000001" customHeight="1" thickBot="1" x14ac:dyDescent="0.3">
      <c r="C6" s="117"/>
      <c r="D6" s="971" t="s">
        <v>272</v>
      </c>
      <c r="E6" s="972"/>
      <c r="F6" s="972"/>
      <c r="G6" s="972"/>
      <c r="H6" s="973"/>
      <c r="I6" s="1442"/>
      <c r="J6" s="1443"/>
      <c r="K6" s="971" t="s">
        <v>273</v>
      </c>
      <c r="L6" s="972"/>
      <c r="M6" s="972"/>
      <c r="N6" s="973"/>
      <c r="O6" s="1442"/>
      <c r="P6" s="1443"/>
      <c r="Q6" s="971" t="s">
        <v>274</v>
      </c>
      <c r="R6" s="972"/>
      <c r="S6" s="972"/>
      <c r="T6" s="972"/>
      <c r="U6" s="972"/>
      <c r="V6" s="972"/>
      <c r="W6" s="972"/>
      <c r="X6" s="972"/>
      <c r="Y6" s="973"/>
      <c r="Z6" s="1517"/>
      <c r="AA6" s="1518"/>
      <c r="AB6" s="1519"/>
      <c r="AC6" s="1517"/>
      <c r="AD6" s="1518"/>
      <c r="AE6" s="1519"/>
      <c r="AF6" s="1517"/>
      <c r="AG6" s="1518"/>
      <c r="AH6" s="1519"/>
      <c r="AI6" s="971" t="s">
        <v>275</v>
      </c>
      <c r="AJ6" s="972"/>
      <c r="AK6" s="972"/>
      <c r="AL6" s="972"/>
      <c r="AM6" s="972"/>
      <c r="AN6" s="973"/>
      <c r="AO6" s="1442" t="s">
        <v>41</v>
      </c>
      <c r="AP6" s="1443"/>
      <c r="AR6" s="146">
        <f>'Apparatus Sheet  (4)'!W3</f>
        <v>0</v>
      </c>
      <c r="AS6" s="170" t="s">
        <v>276</v>
      </c>
      <c r="AT6" s="147"/>
      <c r="AU6" s="148">
        <f>'Apparatus Sheet  (14)'!W3</f>
        <v>0</v>
      </c>
      <c r="AV6" s="170" t="s">
        <v>277</v>
      </c>
      <c r="AX6" s="119" t="s">
        <v>278</v>
      </c>
      <c r="AZ6" s="119">
        <v>1250</v>
      </c>
      <c r="BA6" s="119" t="s">
        <v>41</v>
      </c>
      <c r="BB6" s="119" t="s">
        <v>279</v>
      </c>
      <c r="BC6" s="119" t="s">
        <v>280</v>
      </c>
    </row>
    <row r="7" spans="1:55" s="119" customFormat="1" ht="20.100000000000001" customHeight="1" thickBot="1" x14ac:dyDescent="0.3">
      <c r="C7" s="117"/>
      <c r="D7" s="779" t="s">
        <v>281</v>
      </c>
      <c r="E7" s="780"/>
      <c r="F7" s="780"/>
      <c r="G7" s="780"/>
      <c r="H7" s="780"/>
      <c r="I7" s="780"/>
      <c r="J7" s="780"/>
      <c r="K7" s="1444"/>
      <c r="L7" s="1445"/>
      <c r="M7" s="1015" t="s">
        <v>282</v>
      </c>
      <c r="N7" s="1112"/>
      <c r="O7" s="1444"/>
      <c r="P7" s="1445"/>
      <c r="Q7" s="1015" t="s">
        <v>283</v>
      </c>
      <c r="R7" s="1112"/>
      <c r="S7" s="1444"/>
      <c r="T7" s="1445"/>
      <c r="U7" s="1015" t="s">
        <v>280</v>
      </c>
      <c r="V7" s="1455"/>
      <c r="W7" s="1426"/>
      <c r="X7" s="1428"/>
      <c r="Y7" s="780" t="s">
        <v>284</v>
      </c>
      <c r="Z7" s="800"/>
      <c r="AA7" s="779" t="s">
        <v>285</v>
      </c>
      <c r="AB7" s="780"/>
      <c r="AC7" s="780"/>
      <c r="AD7" s="780"/>
      <c r="AE7" s="780"/>
      <c r="AF7" s="780"/>
      <c r="AG7" s="780"/>
      <c r="AH7" s="780"/>
      <c r="AI7" s="780"/>
      <c r="AJ7" s="780"/>
      <c r="AK7" s="780"/>
      <c r="AL7" s="800"/>
      <c r="AM7" s="1426"/>
      <c r="AN7" s="1427"/>
      <c r="AO7" s="1427"/>
      <c r="AP7" s="1428"/>
      <c r="AR7" s="146">
        <f>'Apparatus Sheet  (5)'!W3</f>
        <v>0</v>
      </c>
      <c r="AS7" s="170" t="s">
        <v>286</v>
      </c>
      <c r="AT7" s="147"/>
      <c r="AU7" s="148">
        <f>'Apparatus Sheet  (15)'!W3</f>
        <v>0</v>
      </c>
      <c r="AV7" s="172" t="s">
        <v>287</v>
      </c>
      <c r="AX7" s="119" t="s">
        <v>288</v>
      </c>
      <c r="AZ7" s="119">
        <v>1500</v>
      </c>
      <c r="BB7" s="119" t="s">
        <v>289</v>
      </c>
      <c r="BC7" s="119" t="s">
        <v>283</v>
      </c>
    </row>
    <row r="8" spans="1:55" s="119" customFormat="1" ht="20.100000000000001" customHeight="1" thickBot="1" x14ac:dyDescent="0.3">
      <c r="C8" s="117"/>
      <c r="D8" s="779" t="s">
        <v>290</v>
      </c>
      <c r="E8" s="780"/>
      <c r="F8" s="780"/>
      <c r="G8" s="780"/>
      <c r="H8" s="780"/>
      <c r="I8" s="780"/>
      <c r="J8" s="780"/>
      <c r="K8" s="780"/>
      <c r="L8" s="780"/>
      <c r="M8" s="780"/>
      <c r="N8" s="780"/>
      <c r="O8" s="780"/>
      <c r="P8" s="780"/>
      <c r="Q8" s="780"/>
      <c r="R8" s="780"/>
      <c r="S8" s="780"/>
      <c r="T8" s="780"/>
      <c r="U8" s="780"/>
      <c r="V8" s="800"/>
      <c r="W8" s="1426"/>
      <c r="X8" s="1428"/>
      <c r="Y8" s="779" t="s">
        <v>291</v>
      </c>
      <c r="Z8" s="780"/>
      <c r="AA8" s="780"/>
      <c r="AB8" s="780"/>
      <c r="AC8" s="780"/>
      <c r="AD8" s="780"/>
      <c r="AE8" s="780"/>
      <c r="AF8" s="780"/>
      <c r="AG8" s="780"/>
      <c r="AH8" s="780"/>
      <c r="AI8" s="780"/>
      <c r="AJ8" s="780"/>
      <c r="AK8" s="780"/>
      <c r="AL8" s="780"/>
      <c r="AM8" s="800"/>
      <c r="AN8" s="1426"/>
      <c r="AO8" s="1427"/>
      <c r="AP8" s="1428"/>
      <c r="AR8" s="146">
        <f>'Apparatus Sheet  (6)'!W3</f>
        <v>0</v>
      </c>
      <c r="AS8" s="170" t="s">
        <v>292</v>
      </c>
      <c r="AT8" s="147"/>
      <c r="AU8" s="148">
        <f>'Apparatus Sheet  (16)'!W3</f>
        <v>0</v>
      </c>
      <c r="AV8" s="170" t="s">
        <v>293</v>
      </c>
      <c r="AX8" s="119" t="s">
        <v>294</v>
      </c>
      <c r="AZ8" s="119">
        <v>1750</v>
      </c>
      <c r="BB8" s="119" t="s">
        <v>295</v>
      </c>
      <c r="BC8" s="119" t="s">
        <v>282</v>
      </c>
    </row>
    <row r="9" spans="1:55" s="7" customFormat="1" ht="15.95" customHeight="1" thickBot="1" x14ac:dyDescent="0.3">
      <c r="C9" s="117"/>
      <c r="D9" s="1446" t="s">
        <v>296</v>
      </c>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6"/>
      <c r="AG9" s="1576"/>
      <c r="AH9" s="1576"/>
      <c r="AI9" s="1576"/>
      <c r="AJ9" s="1576"/>
      <c r="AK9" s="1576"/>
      <c r="AL9" s="1576"/>
      <c r="AM9" s="1576"/>
      <c r="AN9" s="1576"/>
      <c r="AO9" s="1576"/>
      <c r="AP9" s="1577"/>
      <c r="AR9" s="146">
        <f>'Apparatus Sheet  (7)'!W3</f>
        <v>0</v>
      </c>
      <c r="AS9" s="170" t="s">
        <v>297</v>
      </c>
      <c r="AT9" s="147"/>
      <c r="AU9" s="148">
        <f>'Apparatus Sheet  (17)'!W3</f>
        <v>0</v>
      </c>
      <c r="AV9" s="172" t="s">
        <v>298</v>
      </c>
      <c r="AX9" s="7" t="s">
        <v>299</v>
      </c>
      <c r="AZ9" s="7">
        <v>2000</v>
      </c>
      <c r="BB9" s="7" t="s">
        <v>300</v>
      </c>
    </row>
    <row r="10" spans="1:55" s="119" customFormat="1" ht="20.100000000000001" customHeight="1" thickBot="1" x14ac:dyDescent="0.3">
      <c r="C10" s="117"/>
      <c r="D10" s="1450" t="s">
        <v>301</v>
      </c>
      <c r="E10" s="1203"/>
      <c r="F10" s="1203"/>
      <c r="G10" s="1203"/>
      <c r="H10" s="1203"/>
      <c r="I10" s="1203"/>
      <c r="J10" s="1203"/>
      <c r="K10" s="1203"/>
      <c r="L10" s="1203"/>
      <c r="M10" s="1203"/>
      <c r="N10" s="1204"/>
      <c r="O10" s="1451"/>
      <c r="P10" s="1452"/>
      <c r="Q10" s="1450" t="s">
        <v>302</v>
      </c>
      <c r="R10" s="1203"/>
      <c r="S10" s="1203"/>
      <c r="T10" s="1203"/>
      <c r="U10" s="1203"/>
      <c r="V10" s="1203"/>
      <c r="W10" s="1203"/>
      <c r="X10" s="1203"/>
      <c r="Y10" s="1203"/>
      <c r="Z10" s="1203"/>
      <c r="AA10" s="1203"/>
      <c r="AB10" s="1203"/>
      <c r="AC10" s="1204"/>
      <c r="AD10" s="1451"/>
      <c r="AE10" s="1453"/>
      <c r="AF10" s="150"/>
      <c r="AG10" s="151"/>
      <c r="AH10" s="151"/>
      <c r="AI10" s="151"/>
      <c r="AJ10" s="151"/>
      <c r="AK10" s="151"/>
      <c r="AL10" s="151"/>
      <c r="AM10" s="151"/>
      <c r="AN10" s="151"/>
      <c r="AO10" s="151"/>
      <c r="AP10" s="152"/>
      <c r="AR10" s="146">
        <f>'Apparatus Sheet  (8)'!W3</f>
        <v>0</v>
      </c>
      <c r="AS10" s="170" t="s">
        <v>303</v>
      </c>
      <c r="AT10" s="147"/>
      <c r="AU10" s="148">
        <f>'Apparatus Sheet  (18)'!W3</f>
        <v>0</v>
      </c>
      <c r="AV10" s="170" t="s">
        <v>304</v>
      </c>
      <c r="AX10" s="119" t="s">
        <v>305</v>
      </c>
      <c r="AZ10" s="119">
        <v>750</v>
      </c>
    </row>
    <row r="11" spans="1:55" s="7" customFormat="1" ht="15.95" customHeight="1" thickBot="1" x14ac:dyDescent="0.3">
      <c r="C11" s="117"/>
      <c r="D11" s="1446" t="s">
        <v>306</v>
      </c>
      <c r="E11" s="1447"/>
      <c r="F11" s="1447"/>
      <c r="G11" s="1447"/>
      <c r="H11" s="1447"/>
      <c r="I11" s="1447"/>
      <c r="J11" s="1447"/>
      <c r="K11" s="1447"/>
      <c r="L11" s="1447"/>
      <c r="M11" s="1447"/>
      <c r="N11" s="1447"/>
      <c r="O11" s="1447"/>
      <c r="P11" s="1447"/>
      <c r="Q11" s="1447"/>
      <c r="R11" s="1447"/>
      <c r="S11" s="1447"/>
      <c r="T11" s="1447"/>
      <c r="U11" s="1448"/>
      <c r="V11" s="1448"/>
      <c r="W11" s="1448"/>
      <c r="X11" s="1447"/>
      <c r="Y11" s="1447"/>
      <c r="Z11" s="1447"/>
      <c r="AA11" s="1447"/>
      <c r="AB11" s="1447"/>
      <c r="AC11" s="1447"/>
      <c r="AD11" s="1447"/>
      <c r="AE11" s="1447"/>
      <c r="AF11" s="1447"/>
      <c r="AG11" s="1447"/>
      <c r="AH11" s="1447"/>
      <c r="AI11" s="1447"/>
      <c r="AJ11" s="1447"/>
      <c r="AK11" s="1447"/>
      <c r="AL11" s="1447"/>
      <c r="AM11" s="1447"/>
      <c r="AN11" s="1447"/>
      <c r="AO11" s="1447"/>
      <c r="AP11" s="1454"/>
      <c r="AR11" s="146">
        <f>'Apparatus Sheet  (9)'!W3</f>
        <v>0</v>
      </c>
      <c r="AS11" s="170" t="s">
        <v>307</v>
      </c>
      <c r="AT11" s="147"/>
      <c r="AU11" s="148">
        <f>'Apparatus Sheet  (19)'!W3</f>
        <v>0</v>
      </c>
      <c r="AV11" s="172" t="s">
        <v>308</v>
      </c>
      <c r="AX11" s="7" t="s">
        <v>309</v>
      </c>
      <c r="AZ11" s="7">
        <v>500</v>
      </c>
      <c r="BB11" s="7" t="s">
        <v>278</v>
      </c>
    </row>
    <row r="12" spans="1:55" s="119" customFormat="1" ht="20.100000000000001" customHeight="1" thickBot="1" x14ac:dyDescent="0.3">
      <c r="C12" s="117"/>
      <c r="D12" s="971" t="s">
        <v>310</v>
      </c>
      <c r="E12" s="972"/>
      <c r="F12" s="972"/>
      <c r="G12" s="972"/>
      <c r="H12" s="972"/>
      <c r="I12" s="972"/>
      <c r="J12" s="973"/>
      <c r="K12" s="1462"/>
      <c r="L12" s="1463"/>
      <c r="M12" s="1463"/>
      <c r="N12" s="1464"/>
      <c r="O12" s="971" t="s">
        <v>311</v>
      </c>
      <c r="P12" s="972"/>
      <c r="Q12" s="972"/>
      <c r="R12" s="972"/>
      <c r="S12" s="972"/>
      <c r="T12" s="972"/>
      <c r="U12" s="1442"/>
      <c r="V12" s="1465"/>
      <c r="W12" s="153" t="s">
        <v>312</v>
      </c>
      <c r="X12" s="971" t="s">
        <v>313</v>
      </c>
      <c r="Y12" s="972"/>
      <c r="Z12" s="972"/>
      <c r="AA12" s="972"/>
      <c r="AB12" s="972"/>
      <c r="AC12" s="972"/>
      <c r="AD12" s="972"/>
      <c r="AE12" s="972"/>
      <c r="AF12" s="972"/>
      <c r="AG12" s="972"/>
      <c r="AH12" s="973"/>
      <c r="AI12" s="1442"/>
      <c r="AJ12" s="1465"/>
      <c r="AK12" s="1465"/>
      <c r="AL12" s="1465"/>
      <c r="AM12" s="1465"/>
      <c r="AN12" s="1465"/>
      <c r="AO12" s="1465"/>
      <c r="AP12" s="1443"/>
      <c r="AR12" s="146">
        <f>'Apparatus Sheet  (10)'!W3</f>
        <v>0</v>
      </c>
      <c r="AS12" s="170" t="s">
        <v>314</v>
      </c>
      <c r="AT12" s="147"/>
      <c r="AU12" s="148">
        <f>'Apparatus Sheet  (20)'!W3</f>
        <v>0</v>
      </c>
      <c r="AV12" s="170" t="s">
        <v>315</v>
      </c>
      <c r="AX12" s="119" t="s">
        <v>316</v>
      </c>
      <c r="AZ12" s="119">
        <v>250</v>
      </c>
      <c r="BB12" s="119" t="s">
        <v>317</v>
      </c>
    </row>
    <row r="13" spans="1:55" s="7" customFormat="1" ht="15.95" customHeight="1" thickBot="1" x14ac:dyDescent="0.3">
      <c r="C13" s="117"/>
      <c r="D13" s="1446" t="s">
        <v>318</v>
      </c>
      <c r="E13" s="1447"/>
      <c r="F13" s="1447"/>
      <c r="G13" s="1447"/>
      <c r="H13" s="1447"/>
      <c r="I13" s="1447"/>
      <c r="J13" s="1447"/>
      <c r="K13" s="1447"/>
      <c r="L13" s="1447"/>
      <c r="M13" s="1447"/>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7"/>
      <c r="AL13" s="1447"/>
      <c r="AM13" s="1447"/>
      <c r="AN13" s="1447"/>
      <c r="AO13" s="1447"/>
      <c r="AP13" s="1454"/>
      <c r="AR13" s="164"/>
      <c r="AX13" s="7" t="s">
        <v>62</v>
      </c>
    </row>
    <row r="14" spans="1:55" s="7" customFormat="1" ht="15.95" customHeight="1" thickBot="1" x14ac:dyDescent="0.3">
      <c r="C14" s="117"/>
      <c r="D14" s="1362" t="s">
        <v>319</v>
      </c>
      <c r="E14" s="1363"/>
      <c r="F14" s="1363"/>
      <c r="G14" s="1363"/>
      <c r="H14" s="1363"/>
      <c r="I14" s="1363"/>
      <c r="J14" s="1363"/>
      <c r="K14" s="1363"/>
      <c r="L14" s="1363"/>
      <c r="M14" s="1363"/>
      <c r="N14" s="1363"/>
      <c r="O14" s="1363"/>
      <c r="P14" s="1363"/>
      <c r="Q14" s="1363"/>
      <c r="R14" s="1363"/>
      <c r="S14" s="1364"/>
      <c r="T14" s="1450" t="s">
        <v>320</v>
      </c>
      <c r="U14" s="1203"/>
      <c r="V14" s="1204"/>
      <c r="X14" s="1450" t="s">
        <v>319</v>
      </c>
      <c r="Y14" s="1203"/>
      <c r="Z14" s="1203"/>
      <c r="AA14" s="1203"/>
      <c r="AB14" s="1203"/>
      <c r="AC14" s="1203"/>
      <c r="AD14" s="1203"/>
      <c r="AE14" s="1203"/>
      <c r="AF14" s="1203"/>
      <c r="AG14" s="1203"/>
      <c r="AH14" s="1203"/>
      <c r="AI14" s="1203"/>
      <c r="AJ14" s="1203"/>
      <c r="AK14" s="1203"/>
      <c r="AL14" s="1203"/>
      <c r="AM14" s="1204"/>
      <c r="AN14" s="947" t="s">
        <v>320</v>
      </c>
      <c r="AO14" s="942"/>
      <c r="AP14" s="943"/>
      <c r="AR14" s="164"/>
    </row>
    <row r="15" spans="1:55" s="7" customFormat="1" ht="15.95" customHeight="1" thickBot="1" x14ac:dyDescent="0.3">
      <c r="C15" s="117"/>
      <c r="D15" s="1456" t="s">
        <v>321</v>
      </c>
      <c r="E15" s="1457"/>
      <c r="F15" s="1457"/>
      <c r="G15" s="1457"/>
      <c r="H15" s="1457"/>
      <c r="I15" s="1457"/>
      <c r="J15" s="1457"/>
      <c r="K15" s="1457"/>
      <c r="L15" s="1457"/>
      <c r="M15" s="1457"/>
      <c r="N15" s="1457"/>
      <c r="O15" s="1457"/>
      <c r="P15" s="1457"/>
      <c r="Q15" s="1457"/>
      <c r="R15" s="1457"/>
      <c r="S15" s="1458"/>
      <c r="T15" s="1459">
        <f>I6</f>
        <v>0</v>
      </c>
      <c r="U15" s="1460"/>
      <c r="V15" s="1461"/>
      <c r="X15" s="155" t="s">
        <v>322</v>
      </c>
      <c r="Y15" s="156"/>
      <c r="Z15" s="156"/>
      <c r="AA15" s="156"/>
      <c r="AB15" s="156"/>
      <c r="AC15" s="156"/>
      <c r="AD15" s="156"/>
      <c r="AE15" s="156"/>
      <c r="AF15" s="156"/>
      <c r="AG15" s="156"/>
      <c r="AH15" s="156"/>
      <c r="AI15" s="156"/>
      <c r="AJ15" s="156"/>
      <c r="AK15" s="156"/>
      <c r="AL15" s="156"/>
      <c r="AM15" s="157"/>
      <c r="AN15" s="1459"/>
      <c r="AO15" s="1460"/>
      <c r="AP15" s="1461"/>
      <c r="AR15" s="164"/>
    </row>
    <row r="16" spans="1:55" s="7" customFormat="1" ht="15.95" customHeight="1" thickBot="1" x14ac:dyDescent="0.3">
      <c r="C16" s="55"/>
      <c r="D16" s="1466" t="s">
        <v>323</v>
      </c>
      <c r="E16" s="1467"/>
      <c r="F16" s="1467"/>
      <c r="G16" s="1467"/>
      <c r="H16" s="1467"/>
      <c r="I16" s="1467"/>
      <c r="J16" s="1467"/>
      <c r="K16" s="1467"/>
      <c r="L16" s="1467"/>
      <c r="M16" s="1467"/>
      <c r="N16" s="1467"/>
      <c r="O16" s="1467"/>
      <c r="P16" s="1467"/>
      <c r="Q16" s="1467"/>
      <c r="R16" s="1467"/>
      <c r="S16" s="1468"/>
      <c r="T16" s="1469"/>
      <c r="U16" s="1470"/>
      <c r="V16" s="1471"/>
      <c r="W16" s="119"/>
      <c r="X16" s="1456" t="s">
        <v>324</v>
      </c>
      <c r="Y16" s="1457"/>
      <c r="Z16" s="1457"/>
      <c r="AA16" s="1457"/>
      <c r="AB16" s="1457"/>
      <c r="AC16" s="1457"/>
      <c r="AD16" s="1457"/>
      <c r="AE16" s="1457"/>
      <c r="AF16" s="1457"/>
      <c r="AG16" s="1457"/>
      <c r="AH16" s="1457"/>
      <c r="AI16" s="1457"/>
      <c r="AJ16" s="1457"/>
      <c r="AK16" s="1457"/>
      <c r="AL16" s="1457"/>
      <c r="AM16" s="1478"/>
      <c r="AN16" s="1459"/>
      <c r="AO16" s="1460"/>
      <c r="AP16" s="1461"/>
      <c r="AR16" s="164"/>
    </row>
    <row r="17" spans="3:44" s="7" customFormat="1" ht="15.95" customHeight="1" thickBot="1" x14ac:dyDescent="0.3">
      <c r="C17" s="55"/>
      <c r="D17" s="1466" t="s">
        <v>325</v>
      </c>
      <c r="E17" s="1467"/>
      <c r="F17" s="1467"/>
      <c r="G17" s="1467"/>
      <c r="H17" s="1467"/>
      <c r="I17" s="1467"/>
      <c r="J17" s="1467"/>
      <c r="K17" s="1467"/>
      <c r="L17" s="1467"/>
      <c r="M17" s="1467"/>
      <c r="N17" s="1467"/>
      <c r="O17" s="1467"/>
      <c r="P17" s="1467"/>
      <c r="Q17" s="1467"/>
      <c r="R17" s="1467"/>
      <c r="S17" s="1468"/>
      <c r="T17" s="1469"/>
      <c r="U17" s="1470"/>
      <c r="V17" s="1471"/>
      <c r="W17" s="161"/>
      <c r="X17" s="158" t="s">
        <v>326</v>
      </c>
      <c r="Y17" s="159"/>
      <c r="Z17" s="159"/>
      <c r="AA17" s="159"/>
      <c r="AB17" s="159"/>
      <c r="AC17" s="159"/>
      <c r="AD17" s="159"/>
      <c r="AE17" s="159"/>
      <c r="AF17" s="159"/>
      <c r="AG17" s="159"/>
      <c r="AH17" s="159"/>
      <c r="AI17" s="159"/>
      <c r="AJ17" s="159"/>
      <c r="AK17" s="159"/>
      <c r="AL17" s="159"/>
      <c r="AM17" s="160"/>
      <c r="AN17" s="1459"/>
      <c r="AO17" s="1460"/>
      <c r="AP17" s="1461"/>
      <c r="AR17" s="164"/>
    </row>
    <row r="18" spans="3:44" s="7" customFormat="1" ht="15.95" customHeight="1" thickBot="1" x14ac:dyDescent="0.3">
      <c r="C18" s="55"/>
      <c r="D18" s="1466" t="s">
        <v>327</v>
      </c>
      <c r="E18" s="1467"/>
      <c r="F18" s="1467"/>
      <c r="G18" s="1467"/>
      <c r="H18" s="1467"/>
      <c r="I18" s="1467"/>
      <c r="J18" s="1467"/>
      <c r="K18" s="1467"/>
      <c r="L18" s="1467"/>
      <c r="M18" s="1467"/>
      <c r="N18" s="1467"/>
      <c r="O18" s="1467"/>
      <c r="P18" s="1467"/>
      <c r="Q18" s="1467"/>
      <c r="R18" s="1467"/>
      <c r="S18" s="1468"/>
      <c r="T18" s="1469"/>
      <c r="U18" s="1470"/>
      <c r="V18" s="1471"/>
      <c r="X18" s="1466" t="s">
        <v>328</v>
      </c>
      <c r="Y18" s="1467"/>
      <c r="Z18" s="1467"/>
      <c r="AA18" s="1467"/>
      <c r="AB18" s="1467"/>
      <c r="AC18" s="1467"/>
      <c r="AD18" s="1467"/>
      <c r="AE18" s="1467"/>
      <c r="AF18" s="1467"/>
      <c r="AG18" s="1467"/>
      <c r="AH18" s="1467"/>
      <c r="AI18" s="1467"/>
      <c r="AJ18" s="1467"/>
      <c r="AK18" s="1467"/>
      <c r="AL18" s="1467"/>
      <c r="AM18" s="1468"/>
      <c r="AN18" s="1459"/>
      <c r="AO18" s="1460"/>
      <c r="AP18" s="1461"/>
      <c r="AR18" s="132"/>
    </row>
    <row r="19" spans="3:44" s="7" customFormat="1" ht="15.95" customHeight="1" thickBot="1" x14ac:dyDescent="0.3">
      <c r="D19" s="1472" t="s">
        <v>329</v>
      </c>
      <c r="E19" s="1473"/>
      <c r="F19" s="1473"/>
      <c r="G19" s="1473"/>
      <c r="H19" s="1473"/>
      <c r="I19" s="1473"/>
      <c r="J19" s="1473"/>
      <c r="K19" s="1473"/>
      <c r="L19" s="1473"/>
      <c r="M19" s="1473"/>
      <c r="N19" s="1473"/>
      <c r="O19" s="1473"/>
      <c r="P19" s="1473"/>
      <c r="Q19" s="1473"/>
      <c r="R19" s="1473"/>
      <c r="S19" s="1474"/>
      <c r="T19" s="1475"/>
      <c r="U19" s="1476"/>
      <c r="V19" s="1477"/>
      <c r="X19" s="1466" t="s">
        <v>330</v>
      </c>
      <c r="Y19" s="1467"/>
      <c r="Z19" s="1467"/>
      <c r="AA19" s="1467"/>
      <c r="AB19" s="1467"/>
      <c r="AC19" s="1467"/>
      <c r="AD19" s="1467"/>
      <c r="AE19" s="1467"/>
      <c r="AF19" s="1467"/>
      <c r="AG19" s="1467"/>
      <c r="AH19" s="1467"/>
      <c r="AI19" s="1467"/>
      <c r="AJ19" s="1467"/>
      <c r="AK19" s="1467"/>
      <c r="AL19" s="1467"/>
      <c r="AM19" s="1468"/>
      <c r="AN19" s="1459"/>
      <c r="AO19" s="1460"/>
      <c r="AP19" s="1461"/>
      <c r="AR19" s="164"/>
    </row>
    <row r="20" spans="3:44" s="7" customFormat="1" ht="15.95" customHeight="1" thickBot="1" x14ac:dyDescent="0.3">
      <c r="D20" s="1466" t="s">
        <v>331</v>
      </c>
      <c r="E20" s="1467"/>
      <c r="F20" s="1467"/>
      <c r="G20" s="1467"/>
      <c r="H20" s="1467"/>
      <c r="I20" s="1467"/>
      <c r="J20" s="1467"/>
      <c r="K20" s="1467"/>
      <c r="L20" s="1467"/>
      <c r="M20" s="1467"/>
      <c r="N20" s="1467"/>
      <c r="O20" s="1467"/>
      <c r="P20" s="1467"/>
      <c r="Q20" s="1467"/>
      <c r="R20" s="1467"/>
      <c r="S20" s="1467"/>
      <c r="T20" s="1469"/>
      <c r="U20" s="1470"/>
      <c r="V20" s="1471"/>
      <c r="X20" s="1472" t="s">
        <v>332</v>
      </c>
      <c r="Y20" s="1473"/>
      <c r="Z20" s="1473"/>
      <c r="AA20" s="1473"/>
      <c r="AB20" s="1473"/>
      <c r="AC20" s="1473"/>
      <c r="AD20" s="1473"/>
      <c r="AE20" s="1473"/>
      <c r="AF20" s="1473"/>
      <c r="AG20" s="1473"/>
      <c r="AH20" s="1473"/>
      <c r="AI20" s="1473"/>
      <c r="AJ20" s="1473"/>
      <c r="AK20" s="1473"/>
      <c r="AL20" s="1473"/>
      <c r="AM20" s="1474"/>
      <c r="AN20" s="1482"/>
      <c r="AO20" s="1483"/>
      <c r="AP20" s="1484"/>
      <c r="AR20" s="164"/>
    </row>
    <row r="21" spans="3:44" s="7" customFormat="1" ht="15.95" customHeight="1" thickBot="1" x14ac:dyDescent="0.3">
      <c r="D21" s="1466" t="s">
        <v>333</v>
      </c>
      <c r="E21" s="1467"/>
      <c r="F21" s="1467"/>
      <c r="G21" s="1467"/>
      <c r="H21" s="1467"/>
      <c r="I21" s="1467"/>
      <c r="J21" s="1467"/>
      <c r="K21" s="1467"/>
      <c r="L21" s="1467"/>
      <c r="M21" s="1467"/>
      <c r="N21" s="1467"/>
      <c r="O21" s="1467"/>
      <c r="P21" s="1467"/>
      <c r="Q21" s="1467"/>
      <c r="R21" s="1467"/>
      <c r="S21" s="1468"/>
      <c r="T21" s="1469"/>
      <c r="U21" s="1470"/>
      <c r="V21" s="1471"/>
      <c r="X21" s="1466" t="s">
        <v>334</v>
      </c>
      <c r="Y21" s="1467"/>
      <c r="Z21" s="1467"/>
      <c r="AA21" s="1467"/>
      <c r="AB21" s="1467"/>
      <c r="AC21" s="1467"/>
      <c r="AD21" s="1467"/>
      <c r="AE21" s="1467"/>
      <c r="AF21" s="1467"/>
      <c r="AG21" s="1467"/>
      <c r="AH21" s="1467"/>
      <c r="AI21" s="1467"/>
      <c r="AJ21" s="1467"/>
      <c r="AK21" s="1467"/>
      <c r="AL21" s="1467"/>
      <c r="AM21" s="1468"/>
      <c r="AN21" s="1459"/>
      <c r="AO21" s="1460"/>
      <c r="AP21" s="1461"/>
      <c r="AR21" s="164"/>
    </row>
    <row r="22" spans="3:44" s="7" customFormat="1" ht="15.95" customHeight="1" thickBot="1" x14ac:dyDescent="0.3">
      <c r="D22" s="1472" t="s">
        <v>329</v>
      </c>
      <c r="E22" s="1473"/>
      <c r="F22" s="1473"/>
      <c r="G22" s="1473"/>
      <c r="H22" s="1473"/>
      <c r="I22" s="1473"/>
      <c r="J22" s="1473"/>
      <c r="K22" s="1473"/>
      <c r="L22" s="1473"/>
      <c r="M22" s="1473"/>
      <c r="N22" s="1473"/>
      <c r="O22" s="1473"/>
      <c r="P22" s="1473"/>
      <c r="Q22" s="1473"/>
      <c r="R22" s="1473"/>
      <c r="S22" s="1474"/>
      <c r="T22" s="1479"/>
      <c r="U22" s="1480"/>
      <c r="V22" s="1481"/>
      <c r="X22" s="1466" t="s">
        <v>335</v>
      </c>
      <c r="Y22" s="1467"/>
      <c r="Z22" s="1467"/>
      <c r="AA22" s="1467"/>
      <c r="AB22" s="1467"/>
      <c r="AC22" s="1467"/>
      <c r="AD22" s="1467"/>
      <c r="AE22" s="1467"/>
      <c r="AF22" s="1467"/>
      <c r="AG22" s="1467"/>
      <c r="AH22" s="1467"/>
      <c r="AI22" s="1467"/>
      <c r="AJ22" s="1467"/>
      <c r="AK22" s="1467"/>
      <c r="AL22" s="1467"/>
      <c r="AM22" s="1468"/>
      <c r="AN22" s="1459"/>
      <c r="AO22" s="1460"/>
      <c r="AP22" s="1461"/>
      <c r="AR22" s="164"/>
    </row>
    <row r="23" spans="3:44" s="7" customFormat="1" ht="15.95" customHeight="1" thickBot="1" x14ac:dyDescent="0.3">
      <c r="D23" s="1466" t="s">
        <v>336</v>
      </c>
      <c r="E23" s="1467"/>
      <c r="F23" s="1467"/>
      <c r="G23" s="1467"/>
      <c r="H23" s="1467"/>
      <c r="I23" s="1467"/>
      <c r="J23" s="1467"/>
      <c r="K23" s="1467"/>
      <c r="L23" s="1467"/>
      <c r="M23" s="1467"/>
      <c r="N23" s="1467"/>
      <c r="O23" s="1467"/>
      <c r="P23" s="1467"/>
      <c r="Q23" s="1467"/>
      <c r="R23" s="1467"/>
      <c r="S23" s="1468"/>
      <c r="T23" s="1469"/>
      <c r="U23" s="1470"/>
      <c r="V23" s="1471"/>
      <c r="X23" s="1466" t="s">
        <v>337</v>
      </c>
      <c r="Y23" s="1467"/>
      <c r="Z23" s="1467"/>
      <c r="AA23" s="1467"/>
      <c r="AB23" s="1467"/>
      <c r="AC23" s="1467"/>
      <c r="AD23" s="1467"/>
      <c r="AE23" s="1467"/>
      <c r="AF23" s="1467"/>
      <c r="AG23" s="1467"/>
      <c r="AH23" s="1467"/>
      <c r="AI23" s="1467"/>
      <c r="AJ23" s="1467"/>
      <c r="AK23" s="1467"/>
      <c r="AL23" s="1467"/>
      <c r="AM23" s="1468"/>
      <c r="AN23" s="1459"/>
      <c r="AO23" s="1460"/>
      <c r="AP23" s="1461"/>
      <c r="AR23" s="164"/>
    </row>
    <row r="24" spans="3:44" s="7" customFormat="1" ht="15.95" customHeight="1" thickBot="1" x14ac:dyDescent="0.3">
      <c r="D24" s="1488" t="s">
        <v>338</v>
      </c>
      <c r="E24" s="1489"/>
      <c r="F24" s="1489"/>
      <c r="G24" s="1489"/>
      <c r="H24" s="1489"/>
      <c r="I24" s="1489"/>
      <c r="J24" s="1489"/>
      <c r="K24" s="1489"/>
      <c r="L24" s="1489"/>
      <c r="M24" s="1489"/>
      <c r="N24" s="1489"/>
      <c r="O24" s="1489"/>
      <c r="P24" s="1489"/>
      <c r="Q24" s="1489"/>
      <c r="R24" s="1489"/>
      <c r="S24" s="1490"/>
      <c r="T24" s="1475"/>
      <c r="U24" s="1476"/>
      <c r="V24" s="1477"/>
      <c r="X24" s="1466" t="s">
        <v>339</v>
      </c>
      <c r="Y24" s="1467"/>
      <c r="Z24" s="1467"/>
      <c r="AA24" s="1467"/>
      <c r="AB24" s="1467"/>
      <c r="AC24" s="1467"/>
      <c r="AD24" s="1467"/>
      <c r="AE24" s="1467"/>
      <c r="AF24" s="1467"/>
      <c r="AG24" s="1467"/>
      <c r="AH24" s="1467"/>
      <c r="AI24" s="1467"/>
      <c r="AJ24" s="1467"/>
      <c r="AK24" s="1467"/>
      <c r="AL24" s="1467"/>
      <c r="AM24" s="1468"/>
      <c r="AN24" s="1459"/>
      <c r="AO24" s="1460"/>
      <c r="AP24" s="1461"/>
      <c r="AR24" s="164"/>
    </row>
    <row r="25" spans="3:44" s="7" customFormat="1" ht="15.95" customHeight="1" thickBot="1" x14ac:dyDescent="0.3">
      <c r="D25" s="1491" t="s">
        <v>340</v>
      </c>
      <c r="E25" s="1492"/>
      <c r="F25" s="1492"/>
      <c r="G25" s="1492"/>
      <c r="H25" s="1492"/>
      <c r="I25" s="1492"/>
      <c r="J25" s="1492"/>
      <c r="K25" s="1492"/>
      <c r="L25" s="1492"/>
      <c r="M25" s="1492"/>
      <c r="N25" s="1492"/>
      <c r="O25" s="1492"/>
      <c r="P25" s="1492"/>
      <c r="Q25" s="1492"/>
      <c r="R25" s="1492"/>
      <c r="S25" s="1493"/>
      <c r="T25" s="1475"/>
      <c r="U25" s="1476"/>
      <c r="V25" s="1477"/>
      <c r="X25" s="1456" t="s">
        <v>341</v>
      </c>
      <c r="Y25" s="1457"/>
      <c r="Z25" s="1457"/>
      <c r="AA25" s="1457"/>
      <c r="AB25" s="1457"/>
      <c r="AC25" s="1457"/>
      <c r="AD25" s="1457"/>
      <c r="AE25" s="1457"/>
      <c r="AF25" s="1457"/>
      <c r="AG25" s="1457"/>
      <c r="AH25" s="1457"/>
      <c r="AI25" s="1457"/>
      <c r="AJ25" s="1457"/>
      <c r="AK25" s="1457"/>
      <c r="AL25" s="1457"/>
      <c r="AM25" s="1458"/>
      <c r="AN25" s="1459"/>
      <c r="AO25" s="1460"/>
      <c r="AP25" s="1461"/>
      <c r="AR25" s="164"/>
    </row>
    <row r="26" spans="3:44" s="7" customFormat="1" ht="15.95" customHeight="1" thickBot="1" x14ac:dyDescent="0.3">
      <c r="D26" s="1485" t="s">
        <v>342</v>
      </c>
      <c r="E26" s="1486"/>
      <c r="F26" s="1486"/>
      <c r="G26" s="1486"/>
      <c r="H26" s="1486"/>
      <c r="I26" s="1486"/>
      <c r="J26" s="1486"/>
      <c r="K26" s="1486"/>
      <c r="L26" s="1486"/>
      <c r="M26" s="1486"/>
      <c r="N26" s="1486"/>
      <c r="O26" s="1486"/>
      <c r="P26" s="1486"/>
      <c r="Q26" s="1486"/>
      <c r="R26" s="1486"/>
      <c r="S26" s="1487"/>
      <c r="T26" s="1469"/>
      <c r="U26" s="1470"/>
      <c r="V26" s="1471"/>
      <c r="X26" s="779" t="s">
        <v>343</v>
      </c>
      <c r="Y26" s="780"/>
      <c r="Z26" s="780"/>
      <c r="AA26" s="780"/>
      <c r="AB26" s="780"/>
      <c r="AC26" s="780"/>
      <c r="AD26" s="780"/>
      <c r="AE26" s="780"/>
      <c r="AF26" s="780"/>
      <c r="AG26" s="780"/>
      <c r="AH26" s="780"/>
      <c r="AI26" s="780"/>
      <c r="AJ26" s="780"/>
      <c r="AK26" s="780"/>
      <c r="AL26" s="780"/>
      <c r="AM26" s="780"/>
      <c r="AN26" s="780"/>
      <c r="AO26" s="780"/>
      <c r="AP26" s="800"/>
      <c r="AR26" s="164"/>
    </row>
    <row r="27" spans="3:44" s="7" customFormat="1" ht="15.95" customHeight="1" thickBot="1" x14ac:dyDescent="0.3">
      <c r="D27" s="1485" t="s">
        <v>344</v>
      </c>
      <c r="E27" s="1486"/>
      <c r="F27" s="1486"/>
      <c r="G27" s="1486"/>
      <c r="H27" s="1486"/>
      <c r="I27" s="1486"/>
      <c r="J27" s="1486"/>
      <c r="K27" s="1486"/>
      <c r="L27" s="1486"/>
      <c r="M27" s="1486"/>
      <c r="N27" s="1486"/>
      <c r="O27" s="1486"/>
      <c r="P27" s="1486"/>
      <c r="Q27" s="1486"/>
      <c r="R27" s="1486"/>
      <c r="S27" s="1487"/>
      <c r="T27" s="1469"/>
      <c r="U27" s="1470"/>
      <c r="V27" s="1471"/>
      <c r="X27" s="1466" t="s">
        <v>345</v>
      </c>
      <c r="Y27" s="1467"/>
      <c r="Z27" s="1467"/>
      <c r="AA27" s="1467"/>
      <c r="AB27" s="1467"/>
      <c r="AC27" s="1467"/>
      <c r="AD27" s="1467"/>
      <c r="AE27" s="1467"/>
      <c r="AF27" s="1467"/>
      <c r="AG27" s="1467"/>
      <c r="AH27" s="1467"/>
      <c r="AI27" s="1467"/>
      <c r="AJ27" s="1467"/>
      <c r="AK27" s="1467"/>
      <c r="AL27" s="1467"/>
      <c r="AM27" s="1468"/>
      <c r="AN27" s="1469" t="s">
        <v>40</v>
      </c>
      <c r="AO27" s="1470"/>
      <c r="AP27" s="1471"/>
      <c r="AR27" s="164"/>
    </row>
    <row r="28" spans="3:44" s="7" customFormat="1" ht="15.95" customHeight="1" thickBot="1" x14ac:dyDescent="0.3">
      <c r="D28" s="1485" t="s">
        <v>346</v>
      </c>
      <c r="E28" s="1486"/>
      <c r="F28" s="1486"/>
      <c r="G28" s="1486"/>
      <c r="H28" s="1486"/>
      <c r="I28" s="1486"/>
      <c r="J28" s="1486"/>
      <c r="K28" s="1486"/>
      <c r="L28" s="1486"/>
      <c r="M28" s="1486"/>
      <c r="N28" s="1486"/>
      <c r="O28" s="1486"/>
      <c r="P28" s="1486"/>
      <c r="Q28" s="1486"/>
      <c r="R28" s="1486"/>
      <c r="S28" s="1487"/>
      <c r="T28" s="1469"/>
      <c r="U28" s="1470"/>
      <c r="V28" s="1471"/>
      <c r="W28" s="119"/>
      <c r="X28" s="1466" t="s">
        <v>347</v>
      </c>
      <c r="Y28" s="1467"/>
      <c r="Z28" s="1467"/>
      <c r="AA28" s="1467"/>
      <c r="AB28" s="1467"/>
      <c r="AC28" s="1467"/>
      <c r="AD28" s="1467"/>
      <c r="AE28" s="1467"/>
      <c r="AF28" s="1467"/>
      <c r="AG28" s="1467"/>
      <c r="AH28" s="1467"/>
      <c r="AI28" s="1467"/>
      <c r="AJ28" s="1467"/>
      <c r="AK28" s="1467"/>
      <c r="AL28" s="1467"/>
      <c r="AM28" s="1468"/>
      <c r="AN28" s="1469" t="s">
        <v>40</v>
      </c>
      <c r="AO28" s="1470"/>
      <c r="AP28" s="1471"/>
      <c r="AR28" s="164"/>
    </row>
    <row r="29" spans="3:44" s="7" customFormat="1" ht="15.95" customHeight="1" thickBot="1" x14ac:dyDescent="0.3">
      <c r="D29" s="1496" t="s">
        <v>348</v>
      </c>
      <c r="E29" s="1497"/>
      <c r="F29" s="1497"/>
      <c r="G29" s="1497"/>
      <c r="H29" s="1497"/>
      <c r="I29" s="1497"/>
      <c r="J29" s="1497"/>
      <c r="K29" s="1497"/>
      <c r="L29" s="1497"/>
      <c r="M29" s="1497"/>
      <c r="N29" s="1497"/>
      <c r="O29" s="1497"/>
      <c r="P29" s="1497"/>
      <c r="Q29" s="1497"/>
      <c r="R29" s="1497"/>
      <c r="S29" s="1498"/>
      <c r="T29" s="1469"/>
      <c r="U29" s="1470"/>
      <c r="V29" s="1471"/>
      <c r="X29" s="1466" t="s">
        <v>349</v>
      </c>
      <c r="Y29" s="1467"/>
      <c r="Z29" s="1467"/>
      <c r="AA29" s="1467"/>
      <c r="AB29" s="1467"/>
      <c r="AC29" s="1467"/>
      <c r="AD29" s="1467"/>
      <c r="AE29" s="1467"/>
      <c r="AF29" s="1467"/>
      <c r="AG29" s="1467"/>
      <c r="AH29" s="1467"/>
      <c r="AI29" s="1467"/>
      <c r="AJ29" s="1467"/>
      <c r="AK29" s="1467"/>
      <c r="AL29" s="1467"/>
      <c r="AM29" s="1468"/>
      <c r="AN29" s="1469" t="s">
        <v>40</v>
      </c>
      <c r="AO29" s="1470"/>
      <c r="AP29" s="1471"/>
      <c r="AR29" s="164"/>
    </row>
    <row r="30" spans="3:44" s="7" customFormat="1" ht="15.95" customHeight="1" thickBot="1" x14ac:dyDescent="0.3">
      <c r="D30" s="1466" t="s">
        <v>350</v>
      </c>
      <c r="E30" s="1467"/>
      <c r="F30" s="1467"/>
      <c r="G30" s="1467"/>
      <c r="H30" s="1467"/>
      <c r="I30" s="1467"/>
      <c r="J30" s="1467"/>
      <c r="K30" s="1467"/>
      <c r="L30" s="1571" t="s">
        <v>351</v>
      </c>
      <c r="M30" s="1571"/>
      <c r="N30" s="1571"/>
      <c r="O30" s="1571"/>
      <c r="P30" s="156"/>
      <c r="Q30" s="1578"/>
      <c r="R30" s="1579"/>
      <c r="S30" s="157"/>
      <c r="T30" s="1469"/>
      <c r="U30" s="1470"/>
      <c r="V30" s="1471"/>
      <c r="X30" s="1466" t="s">
        <v>352</v>
      </c>
      <c r="Y30" s="1467"/>
      <c r="Z30" s="1467"/>
      <c r="AA30" s="1467"/>
      <c r="AB30" s="1467"/>
      <c r="AC30" s="1467"/>
      <c r="AD30" s="1467"/>
      <c r="AE30" s="1467"/>
      <c r="AF30" s="1467"/>
      <c r="AG30" s="1467"/>
      <c r="AH30" s="1467"/>
      <c r="AI30" s="1467"/>
      <c r="AJ30" s="1467"/>
      <c r="AK30" s="1467"/>
      <c r="AL30" s="1467"/>
      <c r="AM30" s="1468"/>
      <c r="AN30" s="1469" t="s">
        <v>40</v>
      </c>
      <c r="AO30" s="1470"/>
      <c r="AP30" s="1471"/>
    </row>
    <row r="31" spans="3:44" s="7" customFormat="1" ht="15.95" customHeight="1" thickBot="1" x14ac:dyDescent="0.3">
      <c r="D31" s="1157" t="s">
        <v>353</v>
      </c>
      <c r="E31" s="1158"/>
      <c r="F31" s="1158"/>
      <c r="G31" s="1158"/>
      <c r="H31" s="1158"/>
      <c r="I31" s="1158"/>
      <c r="J31" s="1158"/>
      <c r="K31" s="1158"/>
      <c r="L31" s="1158"/>
      <c r="M31" s="1158"/>
      <c r="N31" s="1158"/>
      <c r="O31" s="1158"/>
      <c r="P31" s="1158"/>
      <c r="Q31" s="1158"/>
      <c r="R31" s="1158"/>
      <c r="S31" s="1159"/>
      <c r="T31" s="1469"/>
      <c r="U31" s="1470"/>
      <c r="V31" s="1471"/>
      <c r="X31" s="1466" t="s">
        <v>354</v>
      </c>
      <c r="Y31" s="1467"/>
      <c r="Z31" s="1467"/>
      <c r="AA31" s="1467"/>
      <c r="AB31" s="1467"/>
      <c r="AC31" s="1467"/>
      <c r="AD31" s="1467"/>
      <c r="AE31" s="1467"/>
      <c r="AF31" s="1467"/>
      <c r="AG31" s="1467"/>
      <c r="AH31" s="1467"/>
      <c r="AI31" s="1467"/>
      <c r="AJ31" s="1467"/>
      <c r="AK31" s="1467"/>
      <c r="AL31" s="1467"/>
      <c r="AM31" s="1468"/>
      <c r="AN31" s="1469" t="s">
        <v>40</v>
      </c>
      <c r="AO31" s="1470"/>
      <c r="AP31" s="1471"/>
    </row>
    <row r="32" spans="3:44" s="7" customFormat="1" ht="15.95" customHeight="1" thickBot="1" x14ac:dyDescent="0.3">
      <c r="D32" s="1466" t="s">
        <v>355</v>
      </c>
      <c r="E32" s="1467"/>
      <c r="F32" s="1467"/>
      <c r="G32" s="1467"/>
      <c r="H32" s="1467"/>
      <c r="I32" s="1467"/>
      <c r="J32" s="1467"/>
      <c r="K32" s="1467"/>
      <c r="L32" s="1467"/>
      <c r="M32" s="1467"/>
      <c r="N32" s="1467"/>
      <c r="O32" s="1467"/>
      <c r="P32" s="1467"/>
      <c r="Q32" s="1467"/>
      <c r="R32" s="1467"/>
      <c r="S32" s="1468"/>
      <c r="T32" s="1469"/>
      <c r="U32" s="1470"/>
      <c r="V32" s="1471"/>
      <c r="X32" s="1466" t="s">
        <v>356</v>
      </c>
      <c r="Y32" s="1467"/>
      <c r="Z32" s="1467"/>
      <c r="AA32" s="1467"/>
      <c r="AB32" s="1467"/>
      <c r="AC32" s="1467"/>
      <c r="AD32" s="1467"/>
      <c r="AE32" s="1467"/>
      <c r="AF32" s="1467"/>
      <c r="AG32" s="1467"/>
      <c r="AH32" s="1467"/>
      <c r="AI32" s="1467"/>
      <c r="AJ32" s="1467"/>
      <c r="AK32" s="1467"/>
      <c r="AL32" s="1467"/>
      <c r="AM32" s="1468"/>
      <c r="AN32" s="1469" t="s">
        <v>40</v>
      </c>
      <c r="AO32" s="1470"/>
      <c r="AP32" s="1471"/>
    </row>
    <row r="33" spans="4:50" s="7" customFormat="1" ht="15.95" customHeight="1" thickBot="1" x14ac:dyDescent="0.3">
      <c r="D33" s="1499" t="s">
        <v>357</v>
      </c>
      <c r="E33" s="1500"/>
      <c r="F33" s="1500"/>
      <c r="G33" s="1500"/>
      <c r="H33" s="1500"/>
      <c r="I33" s="1500"/>
      <c r="J33" s="1500"/>
      <c r="K33" s="1500"/>
      <c r="L33" s="1500"/>
      <c r="M33" s="1500"/>
      <c r="N33" s="1500"/>
      <c r="O33" s="1500"/>
      <c r="P33" s="1500"/>
      <c r="Q33" s="1500"/>
      <c r="R33" s="1500"/>
      <c r="S33" s="1501"/>
      <c r="T33" s="1475"/>
      <c r="U33" s="1476"/>
      <c r="V33" s="1477"/>
      <c r="X33" s="1466" t="s">
        <v>358</v>
      </c>
      <c r="Y33" s="1467"/>
      <c r="Z33" s="1467"/>
      <c r="AA33" s="1467"/>
      <c r="AB33" s="1467"/>
      <c r="AC33" s="1467"/>
      <c r="AD33" s="1467"/>
      <c r="AE33" s="1467"/>
      <c r="AF33" s="1467"/>
      <c r="AG33" s="1467"/>
      <c r="AH33" s="1467"/>
      <c r="AI33" s="1467"/>
      <c r="AJ33" s="1467"/>
      <c r="AK33" s="1467"/>
      <c r="AL33" s="1467"/>
      <c r="AM33" s="1468"/>
      <c r="AN33" s="1469" t="s">
        <v>40</v>
      </c>
      <c r="AO33" s="1470"/>
      <c r="AP33" s="1471"/>
    </row>
    <row r="34" spans="4:50" s="7" customFormat="1" ht="15.95" customHeight="1" thickBot="1" x14ac:dyDescent="0.3">
      <c r="D34" s="1466" t="s">
        <v>359</v>
      </c>
      <c r="E34" s="1467"/>
      <c r="F34" s="1467"/>
      <c r="G34" s="1467"/>
      <c r="H34" s="1467"/>
      <c r="I34" s="1467"/>
      <c r="J34" s="1467"/>
      <c r="K34" s="1467"/>
      <c r="L34" s="1467"/>
      <c r="M34" s="1467"/>
      <c r="N34" s="1467"/>
      <c r="O34" s="1467"/>
      <c r="P34" s="1467"/>
      <c r="Q34" s="1467"/>
      <c r="R34" s="1467"/>
      <c r="S34" s="1468"/>
      <c r="T34" s="1469"/>
      <c r="U34" s="1470"/>
      <c r="V34" s="1471"/>
      <c r="X34" s="1466" t="s">
        <v>360</v>
      </c>
      <c r="Y34" s="1467"/>
      <c r="Z34" s="1467"/>
      <c r="AA34" s="1467"/>
      <c r="AB34" s="1467"/>
      <c r="AC34" s="1467"/>
      <c r="AD34" s="1467"/>
      <c r="AE34" s="1467"/>
      <c r="AF34" s="1467"/>
      <c r="AG34" s="1467"/>
      <c r="AH34" s="1467"/>
      <c r="AI34" s="1467"/>
      <c r="AJ34" s="1467"/>
      <c r="AK34" s="1467"/>
      <c r="AL34" s="1467"/>
      <c r="AM34" s="1468"/>
      <c r="AN34" s="1469" t="s">
        <v>40</v>
      </c>
      <c r="AO34" s="1470"/>
      <c r="AP34" s="1471"/>
    </row>
    <row r="35" spans="4:50" s="7" customFormat="1" ht="15.95" customHeight="1" thickBot="1" x14ac:dyDescent="0.3">
      <c r="D35" s="1502" t="s">
        <v>361</v>
      </c>
      <c r="E35" s="1503"/>
      <c r="F35" s="1503"/>
      <c r="G35" s="1503"/>
      <c r="H35" s="1503"/>
      <c r="I35" s="1503"/>
      <c r="J35" s="1503"/>
      <c r="K35" s="1503"/>
      <c r="L35" s="1503"/>
      <c r="M35" s="1503"/>
      <c r="N35" s="1503"/>
      <c r="O35" s="1503"/>
      <c r="P35" s="1503"/>
      <c r="Q35" s="1503"/>
      <c r="R35" s="1503"/>
      <c r="S35" s="1504"/>
      <c r="T35" s="1475"/>
      <c r="U35" s="1476"/>
      <c r="V35" s="1477"/>
      <c r="X35" s="1505" t="s">
        <v>362</v>
      </c>
      <c r="Y35" s="1506"/>
      <c r="Z35" s="1506"/>
      <c r="AA35" s="1506"/>
      <c r="AB35" s="1506"/>
      <c r="AC35" s="1506"/>
      <c r="AD35" s="1506"/>
      <c r="AE35" s="1506"/>
      <c r="AF35" s="1506"/>
      <c r="AG35" s="1506"/>
      <c r="AH35" s="1506"/>
      <c r="AI35" s="1506"/>
      <c r="AJ35" s="1506"/>
      <c r="AK35" s="1506"/>
      <c r="AL35" s="1506"/>
      <c r="AM35" s="1507"/>
      <c r="AN35" s="1469" t="s">
        <v>40</v>
      </c>
      <c r="AO35" s="1470"/>
      <c r="AP35" s="1471"/>
    </row>
    <row r="36" spans="4:50" s="7" customFormat="1" ht="15.95" customHeight="1" thickBot="1" x14ac:dyDescent="0.3">
      <c r="D36" s="1472" t="s">
        <v>363</v>
      </c>
      <c r="E36" s="1473"/>
      <c r="F36" s="1473"/>
      <c r="G36" s="1473"/>
      <c r="H36" s="1473"/>
      <c r="I36" s="1473"/>
      <c r="J36" s="1473"/>
      <c r="K36" s="1473"/>
      <c r="L36" s="1473"/>
      <c r="M36" s="1473"/>
      <c r="N36" s="1473"/>
      <c r="O36" s="1473"/>
      <c r="P36" s="1473"/>
      <c r="Q36" s="1473"/>
      <c r="R36" s="1473"/>
      <c r="S36" s="1474"/>
      <c r="T36" s="1475"/>
      <c r="U36" s="1476"/>
      <c r="V36" s="1477"/>
      <c r="X36" s="1118" t="s">
        <v>364</v>
      </c>
      <c r="Y36" s="1119"/>
      <c r="Z36" s="1119"/>
      <c r="AA36" s="1119"/>
      <c r="AB36" s="1119"/>
      <c r="AC36" s="1119"/>
      <c r="AD36" s="1119"/>
      <c r="AE36" s="1119"/>
      <c r="AF36" s="1119"/>
      <c r="AG36" s="1119"/>
      <c r="AH36" s="1119"/>
      <c r="AI36" s="1119"/>
      <c r="AJ36" s="1119"/>
      <c r="AK36" s="1119"/>
      <c r="AL36" s="1119"/>
      <c r="AM36" s="1508"/>
      <c r="AN36" s="1469" t="s">
        <v>40</v>
      </c>
      <c r="AO36" s="1470"/>
      <c r="AP36" s="1471"/>
    </row>
    <row r="37" spans="4:50" s="7" customFormat="1" ht="15.95" customHeight="1" thickBot="1" x14ac:dyDescent="0.3">
      <c r="D37" s="1499" t="s">
        <v>365</v>
      </c>
      <c r="E37" s="1500"/>
      <c r="F37" s="1500"/>
      <c r="G37" s="1500"/>
      <c r="H37" s="1500"/>
      <c r="I37" s="1500"/>
      <c r="J37" s="1500"/>
      <c r="K37" s="1500"/>
      <c r="L37" s="1500"/>
      <c r="M37" s="1500"/>
      <c r="N37" s="1500"/>
      <c r="O37" s="1500"/>
      <c r="P37" s="1500"/>
      <c r="Q37" s="1500"/>
      <c r="R37" s="1500"/>
      <c r="S37" s="1501"/>
      <c r="T37" s="1475"/>
      <c r="U37" s="1476"/>
      <c r="V37" s="1477"/>
      <c r="W37" s="119"/>
      <c r="X37" s="1121"/>
      <c r="Y37" s="1122"/>
      <c r="Z37" s="1122"/>
      <c r="AA37" s="1122"/>
      <c r="AB37" s="1122"/>
      <c r="AC37" s="1122"/>
      <c r="AD37" s="1122"/>
      <c r="AE37" s="1122"/>
      <c r="AF37" s="1122"/>
      <c r="AG37" s="1122"/>
      <c r="AH37" s="1122"/>
      <c r="AI37" s="1122"/>
      <c r="AJ37" s="1122"/>
      <c r="AK37" s="1122"/>
      <c r="AL37" s="1122"/>
      <c r="AM37" s="1509"/>
      <c r="AN37" s="1512"/>
      <c r="AO37" s="1476"/>
      <c r="AP37" s="1477"/>
    </row>
    <row r="38" spans="4:50" s="7" customFormat="1" ht="15.95" customHeight="1" thickBot="1" x14ac:dyDescent="0.3">
      <c r="D38" s="1466" t="s">
        <v>366</v>
      </c>
      <c r="E38" s="1467"/>
      <c r="F38" s="1467"/>
      <c r="G38" s="1467"/>
      <c r="H38" s="1467"/>
      <c r="I38" s="1467"/>
      <c r="J38" s="1467"/>
      <c r="K38" s="1467"/>
      <c r="L38" s="1467"/>
      <c r="M38" s="1467"/>
      <c r="N38" s="1467"/>
      <c r="O38" s="1467"/>
      <c r="P38" s="1467"/>
      <c r="Q38" s="1467"/>
      <c r="R38" s="1467"/>
      <c r="S38" s="1468"/>
      <c r="T38" s="1469"/>
      <c r="U38" s="1470"/>
      <c r="V38" s="1471"/>
      <c r="W38" s="162"/>
      <c r="X38" s="779" t="s">
        <v>133</v>
      </c>
      <c r="Y38" s="780"/>
      <c r="Z38" s="780"/>
      <c r="AA38" s="780"/>
      <c r="AB38" s="780"/>
      <c r="AC38" s="780"/>
      <c r="AD38" s="780"/>
      <c r="AE38" s="780"/>
      <c r="AF38" s="780"/>
      <c r="AG38" s="780"/>
      <c r="AH38" s="780"/>
      <c r="AI38" s="780"/>
      <c r="AJ38" s="780"/>
      <c r="AK38" s="780"/>
      <c r="AL38" s="780"/>
      <c r="AM38" s="780"/>
      <c r="AN38" s="780"/>
      <c r="AO38" s="780"/>
      <c r="AP38" s="800"/>
    </row>
    <row r="39" spans="4:50" s="7" customFormat="1" ht="15.95" customHeight="1" thickBot="1" x14ac:dyDescent="0.3">
      <c r="D39" s="1499" t="s">
        <v>367</v>
      </c>
      <c r="E39" s="1500"/>
      <c r="F39" s="1500"/>
      <c r="G39" s="1500"/>
      <c r="H39" s="1500"/>
      <c r="I39" s="1500"/>
      <c r="J39" s="1500"/>
      <c r="K39" s="1500"/>
      <c r="L39" s="1500"/>
      <c r="M39" s="1500"/>
      <c r="N39" s="1500"/>
      <c r="O39" s="1500"/>
      <c r="P39" s="1500"/>
      <c r="Q39" s="1500"/>
      <c r="R39" s="1500"/>
      <c r="S39" s="1501"/>
      <c r="T39" s="1475"/>
      <c r="U39" s="1476"/>
      <c r="V39" s="1477"/>
      <c r="W39" s="162"/>
      <c r="X39" s="416"/>
      <c r="Y39" s="417"/>
      <c r="Z39" s="417"/>
      <c r="AA39" s="417"/>
      <c r="AB39" s="417"/>
      <c r="AC39" s="417"/>
      <c r="AD39" s="417"/>
      <c r="AE39" s="417"/>
      <c r="AF39" s="417"/>
      <c r="AG39" s="417"/>
      <c r="AH39" s="417"/>
      <c r="AI39" s="417"/>
      <c r="AJ39" s="417"/>
      <c r="AK39" s="417"/>
      <c r="AL39" s="417"/>
      <c r="AM39" s="417"/>
      <c r="AN39" s="417"/>
      <c r="AO39" s="417"/>
      <c r="AP39" s="418"/>
    </row>
    <row r="40" spans="4:50" s="7" customFormat="1" ht="15.95" customHeight="1" thickBot="1" x14ac:dyDescent="0.3">
      <c r="D40" s="1466" t="s">
        <v>368</v>
      </c>
      <c r="E40" s="1467"/>
      <c r="F40" s="1467"/>
      <c r="G40" s="1467"/>
      <c r="H40" s="1467"/>
      <c r="I40" s="1467"/>
      <c r="J40" s="1467"/>
      <c r="K40" s="1467"/>
      <c r="L40" s="1467"/>
      <c r="M40" s="1467"/>
      <c r="N40" s="1467"/>
      <c r="O40" s="1467"/>
      <c r="P40" s="1467"/>
      <c r="Q40" s="1467"/>
      <c r="R40" s="1467"/>
      <c r="S40" s="1468"/>
      <c r="T40" s="1469"/>
      <c r="U40" s="1470"/>
      <c r="V40" s="1471"/>
      <c r="X40" s="419"/>
      <c r="Y40" s="420"/>
      <c r="Z40" s="420"/>
      <c r="AA40" s="420"/>
      <c r="AB40" s="420"/>
      <c r="AC40" s="420"/>
      <c r="AD40" s="420"/>
      <c r="AE40" s="420"/>
      <c r="AF40" s="420"/>
      <c r="AG40" s="420"/>
      <c r="AH40" s="420"/>
      <c r="AI40" s="420"/>
      <c r="AJ40" s="420"/>
      <c r="AK40" s="420"/>
      <c r="AL40" s="420"/>
      <c r="AM40" s="420"/>
      <c r="AN40" s="420"/>
      <c r="AO40" s="420"/>
      <c r="AP40" s="421"/>
    </row>
    <row r="41" spans="4:50" s="7" customFormat="1" ht="15.95" customHeight="1" thickBot="1" x14ac:dyDescent="0.3">
      <c r="D41" s="1456" t="s">
        <v>369</v>
      </c>
      <c r="E41" s="1457"/>
      <c r="F41" s="1457"/>
      <c r="G41" s="1457"/>
      <c r="H41" s="1457"/>
      <c r="I41" s="1457"/>
      <c r="J41" s="1457"/>
      <c r="K41" s="1457"/>
      <c r="L41" s="1457"/>
      <c r="M41" s="1457"/>
      <c r="N41" s="1457"/>
      <c r="O41" s="1457"/>
      <c r="P41" s="1457"/>
      <c r="Q41" s="1457"/>
      <c r="R41" s="1457"/>
      <c r="S41" s="1458"/>
      <c r="T41" s="1469"/>
      <c r="U41" s="1470"/>
      <c r="V41" s="1471"/>
      <c r="W41" s="119"/>
      <c r="X41" s="419"/>
      <c r="Y41" s="420"/>
      <c r="Z41" s="420"/>
      <c r="AA41" s="420"/>
      <c r="AB41" s="420"/>
      <c r="AC41" s="420"/>
      <c r="AD41" s="420"/>
      <c r="AE41" s="420"/>
      <c r="AF41" s="420"/>
      <c r="AG41" s="420"/>
      <c r="AH41" s="420"/>
      <c r="AI41" s="420"/>
      <c r="AJ41" s="420"/>
      <c r="AK41" s="420"/>
      <c r="AL41" s="420"/>
      <c r="AM41" s="420"/>
      <c r="AN41" s="420"/>
      <c r="AO41" s="420"/>
      <c r="AP41" s="421"/>
    </row>
    <row r="42" spans="4:50" s="7" customFormat="1" ht="15.95" customHeight="1" thickBot="1" x14ac:dyDescent="0.3">
      <c r="D42" s="1466" t="s">
        <v>370</v>
      </c>
      <c r="E42" s="1467"/>
      <c r="F42" s="1467"/>
      <c r="G42" s="1467"/>
      <c r="H42" s="1467"/>
      <c r="I42" s="1467"/>
      <c r="J42" s="1467"/>
      <c r="K42" s="1467"/>
      <c r="L42" s="1467"/>
      <c r="M42" s="1467"/>
      <c r="N42" s="1467"/>
      <c r="O42" s="1467"/>
      <c r="P42" s="1467"/>
      <c r="Q42" s="1467"/>
      <c r="R42" s="1467"/>
      <c r="S42" s="1468"/>
      <c r="T42" s="1469"/>
      <c r="U42" s="1470"/>
      <c r="V42" s="1471"/>
      <c r="W42" s="134"/>
      <c r="X42" s="419"/>
      <c r="Y42" s="420"/>
      <c r="Z42" s="420"/>
      <c r="AA42" s="420"/>
      <c r="AB42" s="420"/>
      <c r="AC42" s="420"/>
      <c r="AD42" s="420"/>
      <c r="AE42" s="420"/>
      <c r="AF42" s="420"/>
      <c r="AG42" s="420"/>
      <c r="AH42" s="420"/>
      <c r="AI42" s="420"/>
      <c r="AJ42" s="420"/>
      <c r="AK42" s="420"/>
      <c r="AL42" s="420"/>
      <c r="AM42" s="420"/>
      <c r="AN42" s="420"/>
      <c r="AO42" s="420"/>
      <c r="AP42" s="421"/>
    </row>
    <row r="43" spans="4:50" s="7" customFormat="1" ht="15.95" customHeight="1" x14ac:dyDescent="0.25">
      <c r="D43" s="1502" t="s">
        <v>371</v>
      </c>
      <c r="E43" s="1503"/>
      <c r="F43" s="1503"/>
      <c r="G43" s="1503"/>
      <c r="H43" s="1503"/>
      <c r="I43" s="1503"/>
      <c r="J43" s="1503"/>
      <c r="K43" s="1503"/>
      <c r="L43" s="1503"/>
      <c r="M43" s="1503"/>
      <c r="N43" s="1503"/>
      <c r="O43" s="1503"/>
      <c r="P43" s="1503"/>
      <c r="Q43" s="1503"/>
      <c r="R43" s="1503"/>
      <c r="S43" s="1504"/>
      <c r="T43" s="1482"/>
      <c r="U43" s="1483"/>
      <c r="V43" s="1484"/>
      <c r="W43" s="134"/>
      <c r="X43" s="419"/>
      <c r="Y43" s="420"/>
      <c r="Z43" s="420"/>
      <c r="AA43" s="420"/>
      <c r="AB43" s="420"/>
      <c r="AC43" s="420"/>
      <c r="AD43" s="420"/>
      <c r="AE43" s="420"/>
      <c r="AF43" s="420"/>
      <c r="AG43" s="420"/>
      <c r="AH43" s="420"/>
      <c r="AI43" s="420"/>
      <c r="AJ43" s="420"/>
      <c r="AK43" s="420"/>
      <c r="AL43" s="420"/>
      <c r="AM43" s="420"/>
      <c r="AN43" s="420"/>
      <c r="AO43" s="420"/>
      <c r="AP43" s="421"/>
    </row>
    <row r="44" spans="4:50" ht="15.95" customHeight="1" thickBot="1" x14ac:dyDescent="0.3">
      <c r="D44" s="1510" t="s">
        <v>372</v>
      </c>
      <c r="E44" s="1511"/>
      <c r="F44" s="1511"/>
      <c r="G44" s="1511"/>
      <c r="H44" s="1511"/>
      <c r="I44" s="1511"/>
      <c r="J44" s="1511"/>
      <c r="K44" s="1511"/>
      <c r="L44" s="1511"/>
      <c r="M44" s="1511"/>
      <c r="N44" s="1511"/>
      <c r="O44" s="1511"/>
      <c r="P44" s="1511"/>
      <c r="Q44" s="1511"/>
      <c r="R44" s="1511"/>
      <c r="S44" s="1511"/>
      <c r="T44" s="1095"/>
      <c r="U44" s="1095"/>
      <c r="V44" s="1096"/>
      <c r="W44" s="163"/>
      <c r="X44" s="422"/>
      <c r="Y44" s="423"/>
      <c r="Z44" s="423"/>
      <c r="AA44" s="423"/>
      <c r="AB44" s="423"/>
      <c r="AC44" s="423"/>
      <c r="AD44" s="423"/>
      <c r="AE44" s="423"/>
      <c r="AF44" s="423"/>
      <c r="AG44" s="423"/>
      <c r="AH44" s="423"/>
      <c r="AI44" s="423"/>
      <c r="AJ44" s="423"/>
      <c r="AK44" s="423"/>
      <c r="AL44" s="423"/>
      <c r="AM44" s="423"/>
      <c r="AN44" s="423"/>
      <c r="AO44" s="423"/>
      <c r="AP44" s="424"/>
      <c r="AX44" s="7"/>
    </row>
    <row r="45" spans="4:50" ht="15.95" customHeight="1" x14ac:dyDescent="0.25"/>
  </sheetData>
  <sheetProtection algorithmName="SHA-512" hashValue="JOHVMyTc2XUticcTwAxHab8OSpwiit33LDlIxvpemPc8TQzi969ljdVdTZB1CYoCE0KQvUsjHpqQSF9pbOywXQ==" saltValue="G19PRzz5x9x7QvnvllO5mg==" spinCount="100000" sheet="1" insertHyperlinks="0"/>
  <mergeCells count="163">
    <mergeCell ref="T41:V41"/>
    <mergeCell ref="D42:S42"/>
    <mergeCell ref="T42:V42"/>
    <mergeCell ref="D43:S43"/>
    <mergeCell ref="T43:V43"/>
    <mergeCell ref="D44:S44"/>
    <mergeCell ref="T44:V44"/>
    <mergeCell ref="AN37:AP37"/>
    <mergeCell ref="D38:S38"/>
    <mergeCell ref="T38:V38"/>
    <mergeCell ref="X38:AP38"/>
    <mergeCell ref="D39:S39"/>
    <mergeCell ref="T39:V39"/>
    <mergeCell ref="D40:S40"/>
    <mergeCell ref="T40:V40"/>
    <mergeCell ref="D41:S41"/>
    <mergeCell ref="D35:S35"/>
    <mergeCell ref="T35:V35"/>
    <mergeCell ref="X35:AM35"/>
    <mergeCell ref="AN35:AP35"/>
    <mergeCell ref="D36:S36"/>
    <mergeCell ref="T36:V36"/>
    <mergeCell ref="X36:AM37"/>
    <mergeCell ref="AN36:AP36"/>
    <mergeCell ref="D37:S37"/>
    <mergeCell ref="T37:V37"/>
    <mergeCell ref="D33:S33"/>
    <mergeCell ref="T33:V33"/>
    <mergeCell ref="X33:AM33"/>
    <mergeCell ref="AN33:AP33"/>
    <mergeCell ref="D34:S34"/>
    <mergeCell ref="T34:V34"/>
    <mergeCell ref="X34:AM34"/>
    <mergeCell ref="AN34:AP34"/>
    <mergeCell ref="D31:S31"/>
    <mergeCell ref="T31:V31"/>
    <mergeCell ref="X31:AM31"/>
    <mergeCell ref="AN31:AP31"/>
    <mergeCell ref="D32:S32"/>
    <mergeCell ref="T32:V32"/>
    <mergeCell ref="X32:AM32"/>
    <mergeCell ref="AN32:AP32"/>
    <mergeCell ref="D30:K30"/>
    <mergeCell ref="L30:O30"/>
    <mergeCell ref="Q30:R30"/>
    <mergeCell ref="T30:V30"/>
    <mergeCell ref="X30:AM30"/>
    <mergeCell ref="AN30:AP30"/>
    <mergeCell ref="D28:S28"/>
    <mergeCell ref="T28:V28"/>
    <mergeCell ref="X28:AM28"/>
    <mergeCell ref="AN28:AP28"/>
    <mergeCell ref="D29:S29"/>
    <mergeCell ref="T29:V29"/>
    <mergeCell ref="X29:AM29"/>
    <mergeCell ref="AN29:AP29"/>
    <mergeCell ref="D26:S26"/>
    <mergeCell ref="T26:V26"/>
    <mergeCell ref="X26:AP26"/>
    <mergeCell ref="D27:S27"/>
    <mergeCell ref="T27:V27"/>
    <mergeCell ref="X27:AM27"/>
    <mergeCell ref="AN27:AP27"/>
    <mergeCell ref="D24:S24"/>
    <mergeCell ref="T24:V24"/>
    <mergeCell ref="X24:AM24"/>
    <mergeCell ref="AN24:AP24"/>
    <mergeCell ref="D25:S25"/>
    <mergeCell ref="T25:V25"/>
    <mergeCell ref="X25:AM25"/>
    <mergeCell ref="AN25:AP25"/>
    <mergeCell ref="D22:S22"/>
    <mergeCell ref="T22:V22"/>
    <mergeCell ref="X22:AM22"/>
    <mergeCell ref="AN22:AP22"/>
    <mergeCell ref="D23:S23"/>
    <mergeCell ref="T23:V23"/>
    <mergeCell ref="X23:AM23"/>
    <mergeCell ref="AN23:AP23"/>
    <mergeCell ref="D20:S20"/>
    <mergeCell ref="T20:V20"/>
    <mergeCell ref="X20:AM20"/>
    <mergeCell ref="AN20:AP20"/>
    <mergeCell ref="D21:S21"/>
    <mergeCell ref="T21:V21"/>
    <mergeCell ref="X21:AM21"/>
    <mergeCell ref="AN21:AP21"/>
    <mergeCell ref="D18:S18"/>
    <mergeCell ref="T18:V18"/>
    <mergeCell ref="X18:AM18"/>
    <mergeCell ref="AN18:AP18"/>
    <mergeCell ref="D19:S19"/>
    <mergeCell ref="T19:V19"/>
    <mergeCell ref="X19:AM19"/>
    <mergeCell ref="AN19:AP19"/>
    <mergeCell ref="D16:S16"/>
    <mergeCell ref="T16:V16"/>
    <mergeCell ref="X16:AM16"/>
    <mergeCell ref="AN16:AP16"/>
    <mergeCell ref="D17:S17"/>
    <mergeCell ref="T17:V17"/>
    <mergeCell ref="AN17:AP17"/>
    <mergeCell ref="D13:AP13"/>
    <mergeCell ref="D14:S14"/>
    <mergeCell ref="T14:V14"/>
    <mergeCell ref="X14:AM14"/>
    <mergeCell ref="AN14:AP14"/>
    <mergeCell ref="D15:S15"/>
    <mergeCell ref="T15:V15"/>
    <mergeCell ref="AN15:AP15"/>
    <mergeCell ref="D12:J12"/>
    <mergeCell ref="K12:N12"/>
    <mergeCell ref="O12:T12"/>
    <mergeCell ref="U12:V12"/>
    <mergeCell ref="X12:AH12"/>
    <mergeCell ref="AI12:AP12"/>
    <mergeCell ref="D9:AP9"/>
    <mergeCell ref="D10:N10"/>
    <mergeCell ref="O10:P10"/>
    <mergeCell ref="Q10:AC10"/>
    <mergeCell ref="AD10:AE10"/>
    <mergeCell ref="D11:AP11"/>
    <mergeCell ref="U7:V7"/>
    <mergeCell ref="W7:X7"/>
    <mergeCell ref="Y7:Z7"/>
    <mergeCell ref="AA7:AL7"/>
    <mergeCell ref="AM7:AP7"/>
    <mergeCell ref="D8:V8"/>
    <mergeCell ref="W8:X8"/>
    <mergeCell ref="Y8:AM8"/>
    <mergeCell ref="AN8:AP8"/>
    <mergeCell ref="AC6:AE6"/>
    <mergeCell ref="AF6:AH6"/>
    <mergeCell ref="AI6:AN6"/>
    <mergeCell ref="AO6:AP6"/>
    <mergeCell ref="D7:J7"/>
    <mergeCell ref="K7:L7"/>
    <mergeCell ref="M7:N7"/>
    <mergeCell ref="O7:P7"/>
    <mergeCell ref="Q7:R7"/>
    <mergeCell ref="S7:T7"/>
    <mergeCell ref="D6:H6"/>
    <mergeCell ref="I6:J6"/>
    <mergeCell ref="K6:N6"/>
    <mergeCell ref="O6:P6"/>
    <mergeCell ref="Q6:Y6"/>
    <mergeCell ref="Z6:AB6"/>
    <mergeCell ref="D4:I4"/>
    <mergeCell ref="J4:U4"/>
    <mergeCell ref="V4:AA4"/>
    <mergeCell ref="AB4:AP4"/>
    <mergeCell ref="D5:K5"/>
    <mergeCell ref="L5:U5"/>
    <mergeCell ref="V5:AF5"/>
    <mergeCell ref="AG5:AP5"/>
    <mergeCell ref="AK2:AP2"/>
    <mergeCell ref="D3:P3"/>
    <mergeCell ref="Q3:V3"/>
    <mergeCell ref="W3:Y3"/>
    <mergeCell ref="Z3:AC3"/>
    <mergeCell ref="AD3:AH3"/>
    <mergeCell ref="AI3:AL3"/>
    <mergeCell ref="AM3:AP3"/>
  </mergeCells>
  <dataValidations count="6">
    <dataValidation type="list" allowBlank="1" showInputMessage="1" showErrorMessage="1" sqref="AD3:AH3" xr:uid="{0AA07160-CF90-445A-8732-6E8786EA271E}">
      <formula1>$AX$5:$AX$13</formula1>
    </dataValidation>
    <dataValidation type="list" allowBlank="1" showInputMessage="1" showErrorMessage="1" sqref="AO6:AP6 W38:W39" xr:uid="{A08B2842-76D0-4BCB-9753-2B67B342BFF1}">
      <formula1>$BA$5:$BA$6</formula1>
    </dataValidation>
    <dataValidation type="list" allowBlank="1" showInputMessage="1" showErrorMessage="1" sqref="K12:N12" xr:uid="{042C4905-EF6A-4CAE-A457-9C0163E91343}">
      <formula1>$BB$10:$BB$12</formula1>
    </dataValidation>
    <dataValidation type="list" allowBlank="1" showInputMessage="1" showErrorMessage="1" sqref="AI12" xr:uid="{4FAC346F-7541-4E9F-9C59-4236D1DED484}">
      <formula1>$BB$5:$BB$9</formula1>
    </dataValidation>
    <dataValidation type="list" allowBlank="1" showInputMessage="1" showErrorMessage="1" sqref="AN27:AP36" xr:uid="{ACB0B467-6EE0-4F3E-926B-2842799E2DD0}">
      <formula1>$BA$4:$BA$6</formula1>
    </dataValidation>
    <dataValidation type="whole" errorStyle="information" allowBlank="1" showInputMessage="1" showErrorMessage="1" error="This cell must be a number" sqref="AU27 T16:V16 T17:V17 T18:V18 T20:V20 T21:V21 T23:V23 T26:V26 T29:V29 T30:V30 Q30:R30 T31:V31 T32:V32 T34:V34 T38:V38 T40:V40 T41:V41 T42:V42 T44:V44 AN25:AP25 AN24:AP24 AN23:AP23 AN22:AP22 AN21:AP21 AN19:AP19 AN18:AP18 AN17:AP17 AN16:AP16 AN15:AP15" xr:uid="{6C46C088-989D-4556-A15D-989543FBB4D6}">
      <formula1>0</formula1>
      <formula2>5000</formula2>
    </dataValidation>
  </dataValidations>
  <hyperlinks>
    <hyperlink ref="AS3" location="'Apparatus Sheet '!A1" display="Apparatus 1" xr:uid="{E2EDA0FE-9B10-4A62-8F70-05021049E03C}"/>
    <hyperlink ref="AS4" location="'Apparatus Sheet  (2)'!A1" display="Apparatus 2" xr:uid="{18CEC157-E9E5-4202-A29B-EE4E65D6622F}"/>
    <hyperlink ref="AS5" location="'Apparatus Sheet  (3)'!A1" display="Apparatus 3" xr:uid="{EF3F1D72-1537-4A90-BDDD-413B62C820C1}"/>
    <hyperlink ref="AS6" location="'Apparatus Sheet  (4)'!A1" display="Apparatus 4" xr:uid="{941DFDBD-315C-4E17-94CC-B3ABBB783722}"/>
    <hyperlink ref="AS7" location="'Apparatus Sheet  (5)'!A1" display="Apparatus 5" xr:uid="{74F72F53-394C-44D9-84D1-82CBF2853EAC}"/>
    <hyperlink ref="AS8" location="'Apparatus Sheet  (6)'!A1" display="Apparatus 6" xr:uid="{0DD23804-5FB7-4B5A-BDBE-91306A5BAD51}"/>
    <hyperlink ref="AS9" location="'Apparatus Sheet  (7)'!A1" display="Apparatus 7" xr:uid="{A4B1D958-7705-45F1-8771-78493E717942}"/>
    <hyperlink ref="AS10" location="'Apparatus Sheet  (8)'!A1" display="Apparatus 8" xr:uid="{9E7E975D-3F55-4223-9BC3-3EF2D5C13CBF}"/>
    <hyperlink ref="AS11" location="'Apparatus Sheet  (9)'!A1" display="Apparatus 9" xr:uid="{C083FDDE-42AE-480A-A538-F6E88817051B}"/>
    <hyperlink ref="AS12" location="'Apparatus Sheet  (10)'!A1" display="Apparatus 10" xr:uid="{4A9B1683-1888-447F-BC08-A15AF3A0F8EE}"/>
    <hyperlink ref="AV3" location="'Apparatus Sheet  (11)'!A1" display="Apparatus 11" xr:uid="{709B89D0-D392-4CA1-8F69-4D6CE29563C3}"/>
    <hyperlink ref="AV4" location="'Apparatus Sheet  (12)'!A1" display="Apparatus 12" xr:uid="{F276CC4A-EE2E-4407-AB84-854DBA6457B7}"/>
    <hyperlink ref="AV5" location="'Apparatus Sheet  (13)'!A1" display="Apparatus 13" xr:uid="{BF5B0BDC-A107-41DB-BAF8-85857F6E0A4D}"/>
    <hyperlink ref="AV6" location="'Apparatus Sheet  (14)'!A1" display="Apparatus 14" xr:uid="{328D4C02-E7D7-4881-90CE-B26DC509CC73}"/>
    <hyperlink ref="AV7" location="'Apparatus Sheet  (15)'!A1" display="Apparatus 15" xr:uid="{0265F174-995C-473B-B704-BE0F1F20E4E9}"/>
    <hyperlink ref="AV8" location="'Apparatus Sheet  (16)'!A1" display="Apparatus 16" xr:uid="{A09FDD83-96D3-47DA-97AF-D6408242EC43}"/>
    <hyperlink ref="AV9" location="'Apparatus Sheet  (17)'!A1" display="Apparatus 17" xr:uid="{A775C720-767A-495B-B3F5-D9A2FD651EA2}"/>
    <hyperlink ref="AV10" location="'Apparatus Sheet  (18)'!A1" display="Apparatus 18" xr:uid="{9FC051B0-81A4-4E47-9F33-0C5F0C47D3E6}"/>
    <hyperlink ref="AV11" location="'Apparatus Sheet  (19)'!A1" display="Apparatus 19" xr:uid="{EEAA895A-FB3C-4E26-B20A-B283FD5951E1}"/>
    <hyperlink ref="AV12" location="'Apparatus Sheet  (20)'!A1" display="Apparatus 20" xr:uid="{455943AB-E769-4D3A-8B26-3229CD56E4EB}"/>
  </hyperlinks>
  <printOptions horizontalCentered="1"/>
  <pageMargins left="0.2" right="0.2" top="1" bottom="0.5" header="0.3" footer="0.3"/>
  <pageSetup scale="97" fitToHeight="0" orientation="portrait"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A48780B2-9FAF-411D-B683-EBB973B19FB1}">
          <x14:formula1>
            <xm:f>'Fire Station Info 1-5'!$AA$2:$AA$27</xm:f>
          </x14:formula1>
          <xm:sqref>AB4:AP4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FC20-02CD-4762-94F8-9BF75F317F95}">
  <sheetPr>
    <tabColor theme="1"/>
  </sheetPr>
  <dimension ref="A2:CE69"/>
  <sheetViews>
    <sheetView showGridLines="0" showRowColHeaders="0" zoomScaleNormal="100" workbookViewId="0"/>
  </sheetViews>
  <sheetFormatPr defaultRowHeight="15" x14ac:dyDescent="0.25"/>
  <cols>
    <col min="4" max="128" width="1.7109375" customWidth="1"/>
  </cols>
  <sheetData>
    <row r="2" spans="1:83" ht="18.75" x14ac:dyDescent="0.3">
      <c r="G2" s="938" t="s">
        <v>610</v>
      </c>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c r="AT2" s="938"/>
      <c r="AU2" s="938"/>
      <c r="AV2" s="938"/>
      <c r="AW2" s="938"/>
      <c r="AX2" s="938"/>
      <c r="AY2" s="938"/>
      <c r="AZ2" s="938"/>
    </row>
    <row r="3" spans="1:83" ht="15.75" x14ac:dyDescent="0.25">
      <c r="A3" s="53"/>
      <c r="G3" s="1581" t="s">
        <v>862</v>
      </c>
      <c r="H3" s="1581"/>
      <c r="I3" s="1581"/>
      <c r="J3" s="1581"/>
      <c r="K3" s="1581"/>
      <c r="L3" s="1581"/>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row>
    <row r="4" spans="1:83" ht="15.75" x14ac:dyDescent="0.25">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row>
    <row r="5" spans="1:83" ht="15.75" x14ac:dyDescent="0.25">
      <c r="E5" s="898" t="s">
        <v>389</v>
      </c>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row>
    <row r="6" spans="1:83" ht="15" customHeight="1" x14ac:dyDescent="0.25">
      <c r="E6" s="1360" t="s">
        <v>863</v>
      </c>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row>
    <row r="7" spans="1:83" ht="15.75" x14ac:dyDescent="0.25">
      <c r="E7" s="1360"/>
      <c r="F7" s="1360"/>
      <c r="G7" s="1360"/>
      <c r="H7" s="1360"/>
      <c r="I7" s="1360"/>
      <c r="J7" s="1360"/>
      <c r="K7" s="1360"/>
      <c r="L7" s="1360"/>
      <c r="M7" s="1360"/>
      <c r="N7" s="1360"/>
      <c r="O7" s="1360"/>
      <c r="P7" s="1360"/>
      <c r="Q7" s="1360"/>
      <c r="R7" s="1360"/>
      <c r="S7" s="1360"/>
      <c r="T7" s="1360"/>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c r="AT7" s="1360"/>
      <c r="AU7" s="1360"/>
      <c r="AV7" s="1360"/>
      <c r="AW7" s="1360"/>
      <c r="AX7" s="1360"/>
      <c r="AY7" s="1360"/>
      <c r="AZ7" s="1360"/>
      <c r="BA7" s="1360"/>
      <c r="BB7" s="1360"/>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row>
    <row r="8" spans="1:83" ht="15.75" x14ac:dyDescent="0.25">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c r="AT8" s="1360"/>
      <c r="AU8" s="1360"/>
      <c r="AV8" s="1360"/>
      <c r="AW8" s="1360"/>
      <c r="AX8" s="1360"/>
      <c r="AY8" s="1360"/>
      <c r="AZ8" s="1360"/>
      <c r="BA8" s="1360"/>
      <c r="BB8" s="1360"/>
      <c r="BF8" s="53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c r="CE8" s="315"/>
    </row>
    <row r="9" spans="1:83" ht="15.75" x14ac:dyDescent="0.25">
      <c r="E9" s="1360"/>
      <c r="F9" s="1360"/>
      <c r="G9" s="1360"/>
      <c r="H9" s="1360"/>
      <c r="I9" s="1360"/>
      <c r="J9" s="1360"/>
      <c r="K9" s="1360"/>
      <c r="L9" s="1360"/>
      <c r="M9" s="1360"/>
      <c r="N9" s="1360"/>
      <c r="O9" s="1360"/>
      <c r="P9" s="1360"/>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c r="AT9" s="1360"/>
      <c r="AU9" s="1360"/>
      <c r="AV9" s="1360"/>
      <c r="AW9" s="1360"/>
      <c r="AX9" s="1360"/>
      <c r="AY9" s="1360"/>
      <c r="AZ9" s="1360"/>
      <c r="BA9" s="1360"/>
      <c r="BB9" s="1360"/>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295"/>
      <c r="CE9" s="295"/>
    </row>
    <row r="10" spans="1:83" ht="15.75" x14ac:dyDescent="0.25">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c r="AT10" s="1360"/>
      <c r="AU10" s="1360"/>
      <c r="AV10" s="1360"/>
      <c r="AW10" s="1360"/>
      <c r="AX10" s="1360"/>
      <c r="AY10" s="1360"/>
      <c r="AZ10" s="1360"/>
      <c r="BA10" s="1360"/>
      <c r="BB10" s="1360"/>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315"/>
      <c r="CB10" s="315"/>
      <c r="CC10" s="315"/>
      <c r="CD10" s="315"/>
      <c r="CE10" s="315"/>
    </row>
    <row r="11" spans="1:83" ht="15.75" x14ac:dyDescent="0.25">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c r="AT11" s="1360"/>
      <c r="AU11" s="1360"/>
      <c r="AV11" s="1360"/>
      <c r="AW11" s="1360"/>
      <c r="AX11" s="1360"/>
      <c r="AY11" s="1360"/>
      <c r="AZ11" s="1360"/>
      <c r="BA11" s="1360"/>
      <c r="BB11" s="1360"/>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c r="CE11" s="295"/>
    </row>
    <row r="12" spans="1:83" ht="15.75" x14ac:dyDescent="0.25">
      <c r="E12" s="1360"/>
      <c r="F12" s="1360"/>
      <c r="G12" s="1360"/>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c r="AT12" s="1360"/>
      <c r="AU12" s="1360"/>
      <c r="AV12" s="1360"/>
      <c r="AW12" s="1360"/>
      <c r="AX12" s="1360"/>
      <c r="AY12" s="1360"/>
      <c r="AZ12" s="1360"/>
      <c r="BA12" s="1360"/>
      <c r="BB12" s="1360"/>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row>
    <row r="13" spans="1:83" ht="15.75" x14ac:dyDescent="0.25">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c r="AT13" s="1360"/>
      <c r="AU13" s="1360"/>
      <c r="AV13" s="1360"/>
      <c r="AW13" s="1360"/>
      <c r="AX13" s="1360"/>
      <c r="AY13" s="1360"/>
      <c r="AZ13" s="1360"/>
      <c r="BA13" s="1360"/>
      <c r="BB13" s="1360"/>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row>
    <row r="14" spans="1:83" ht="15.75" x14ac:dyDescent="0.25">
      <c r="E14" s="898" t="s">
        <v>390</v>
      </c>
      <c r="F14" s="898"/>
      <c r="G14" s="898"/>
      <c r="H14" s="898"/>
      <c r="I14" s="898"/>
      <c r="J14" s="898"/>
      <c r="K14" s="898"/>
      <c r="L14" s="898"/>
      <c r="M14" s="898"/>
      <c r="N14" s="898"/>
      <c r="O14" s="898"/>
      <c r="P14" s="898"/>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row>
    <row r="15" spans="1:83" ht="15" customHeight="1" x14ac:dyDescent="0.25">
      <c r="E15" s="1360" t="s">
        <v>611</v>
      </c>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1360"/>
      <c r="AZ15" s="1360"/>
      <c r="BA15" s="1360"/>
      <c r="BB15" s="1360"/>
    </row>
    <row r="16" spans="1:83" ht="14.45" customHeight="1" x14ac:dyDescent="0.25">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c r="AT16" s="1360"/>
      <c r="AU16" s="1360"/>
      <c r="AV16" s="1360"/>
      <c r="AW16" s="1360"/>
      <c r="AX16" s="1360"/>
      <c r="AY16" s="1360"/>
      <c r="AZ16" s="1360"/>
      <c r="BA16" s="1360"/>
      <c r="BB16" s="1360"/>
    </row>
    <row r="17" spans="5:58" x14ac:dyDescent="0.25">
      <c r="E17" s="1360"/>
      <c r="F17" s="1360"/>
      <c r="G17" s="1360"/>
      <c r="H17" s="1360"/>
      <c r="I17" s="1360"/>
      <c r="J17" s="1360"/>
      <c r="K17" s="1360"/>
      <c r="L17" s="1360"/>
      <c r="M17" s="1360"/>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1360"/>
      <c r="AS17" s="1360"/>
      <c r="AT17" s="1360"/>
      <c r="AU17" s="1360"/>
      <c r="AV17" s="1360"/>
      <c r="AW17" s="1360"/>
      <c r="AX17" s="1360"/>
      <c r="AY17" s="1360"/>
      <c r="AZ17" s="1360"/>
      <c r="BA17" s="1360"/>
      <c r="BB17" s="1360"/>
    </row>
    <row r="18" spans="5:58" x14ac:dyDescent="0.25">
      <c r="E18" s="1360"/>
      <c r="F18" s="1360"/>
      <c r="G18" s="1360"/>
      <c r="H18" s="1360"/>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60"/>
      <c r="AS18" s="1360"/>
      <c r="AT18" s="1360"/>
      <c r="AU18" s="1360"/>
      <c r="AV18" s="1360"/>
      <c r="AW18" s="1360"/>
      <c r="AX18" s="1360"/>
      <c r="AY18" s="1360"/>
      <c r="AZ18" s="1360"/>
      <c r="BA18" s="1360"/>
      <c r="BB18" s="1360"/>
    </row>
    <row r="19" spans="5:58" x14ac:dyDescent="0.25">
      <c r="E19" s="1360"/>
      <c r="F19" s="1360"/>
      <c r="G19" s="1360"/>
      <c r="H19" s="1360"/>
      <c r="I19" s="1360"/>
      <c r="J19" s="1360"/>
      <c r="K19" s="1360"/>
      <c r="L19" s="1360"/>
      <c r="M19" s="1360"/>
      <c r="N19" s="1360"/>
      <c r="O19" s="1360"/>
      <c r="P19" s="1360"/>
      <c r="Q19" s="1360"/>
      <c r="R19" s="1360"/>
      <c r="S19" s="1360"/>
      <c r="T19" s="1360"/>
      <c r="U19" s="1360"/>
      <c r="V19" s="1360"/>
      <c r="W19" s="1360"/>
      <c r="X19" s="1360"/>
      <c r="Y19" s="1360"/>
      <c r="Z19" s="1360"/>
      <c r="AA19" s="1360"/>
      <c r="AB19" s="1360"/>
      <c r="AC19" s="1360"/>
      <c r="AD19" s="1360"/>
      <c r="AE19" s="1360"/>
      <c r="AF19" s="1360"/>
      <c r="AG19" s="1360"/>
      <c r="AH19" s="1360"/>
      <c r="AI19" s="1360"/>
      <c r="AJ19" s="1360"/>
      <c r="AK19" s="1360"/>
      <c r="AL19" s="1360"/>
      <c r="AM19" s="1360"/>
      <c r="AN19" s="1360"/>
      <c r="AO19" s="1360"/>
      <c r="AP19" s="1360"/>
      <c r="AQ19" s="1360"/>
      <c r="AR19" s="1360"/>
      <c r="AS19" s="1360"/>
      <c r="AT19" s="1360"/>
      <c r="AU19" s="1360"/>
      <c r="AV19" s="1360"/>
      <c r="AW19" s="1360"/>
      <c r="AX19" s="1360"/>
      <c r="AY19" s="1360"/>
      <c r="AZ19" s="1360"/>
      <c r="BA19" s="1360"/>
      <c r="BB19" s="1360"/>
    </row>
    <row r="20" spans="5:58" x14ac:dyDescent="0.25">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c r="AM20" s="1360"/>
      <c r="AN20" s="1360"/>
      <c r="AO20" s="1360"/>
      <c r="AP20" s="1360"/>
      <c r="AQ20" s="1360"/>
      <c r="AR20" s="1360"/>
      <c r="AS20" s="1360"/>
      <c r="AT20" s="1360"/>
      <c r="AU20" s="1360"/>
      <c r="AV20" s="1360"/>
      <c r="AW20" s="1360"/>
      <c r="AX20" s="1360"/>
      <c r="AY20" s="1360"/>
      <c r="AZ20" s="1360"/>
      <c r="BA20" s="1360"/>
      <c r="BB20" s="1360"/>
    </row>
    <row r="21" spans="5:58" x14ac:dyDescent="0.25">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row>
    <row r="22" spans="5:58" ht="15.75" x14ac:dyDescent="0.25">
      <c r="E22" s="898" t="s">
        <v>391</v>
      </c>
      <c r="F22" s="898"/>
      <c r="G22" s="898"/>
      <c r="H22" s="898"/>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898"/>
      <c r="AR22" s="898"/>
      <c r="AS22" s="898"/>
      <c r="AT22" s="898"/>
      <c r="AU22" s="898"/>
      <c r="AV22" s="898"/>
      <c r="AW22" s="898"/>
      <c r="AX22" s="898"/>
      <c r="AY22" s="898"/>
      <c r="AZ22" s="898"/>
      <c r="BA22" s="898"/>
      <c r="BB22" s="898"/>
      <c r="BF22" s="11"/>
    </row>
    <row r="23" spans="5:58" ht="15" customHeight="1" x14ac:dyDescent="0.25">
      <c r="E23" s="1360" t="s">
        <v>612</v>
      </c>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0"/>
      <c r="AP23" s="1360"/>
      <c r="AQ23" s="1360"/>
      <c r="AR23" s="1360"/>
      <c r="AS23" s="1360"/>
      <c r="AT23" s="1360"/>
      <c r="AU23" s="1360"/>
      <c r="AV23" s="1360"/>
      <c r="AW23" s="1360"/>
      <c r="AX23" s="1360"/>
      <c r="AY23" s="1360"/>
      <c r="AZ23" s="1360"/>
      <c r="BA23" s="1360"/>
      <c r="BB23" s="1360"/>
    </row>
    <row r="24" spans="5:58" x14ac:dyDescent="0.25">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1360"/>
      <c r="AS24" s="1360"/>
      <c r="AT24" s="1360"/>
      <c r="AU24" s="1360"/>
      <c r="AV24" s="1360"/>
      <c r="AW24" s="1360"/>
      <c r="AX24" s="1360"/>
      <c r="AY24" s="1360"/>
      <c r="AZ24" s="1360"/>
      <c r="BA24" s="1360"/>
      <c r="BB24" s="1360"/>
    </row>
    <row r="25" spans="5:58" x14ac:dyDescent="0.25">
      <c r="E25" s="1360"/>
      <c r="F25" s="1360"/>
      <c r="G25" s="1360"/>
      <c r="H25" s="1360"/>
      <c r="I25" s="1360"/>
      <c r="J25" s="1360"/>
      <c r="K25" s="1360"/>
      <c r="L25" s="1360"/>
      <c r="M25" s="1360"/>
      <c r="N25" s="1360"/>
      <c r="O25" s="1360"/>
      <c r="P25" s="1360"/>
      <c r="Q25" s="1360"/>
      <c r="R25" s="1360"/>
      <c r="S25" s="1360"/>
      <c r="T25" s="1360"/>
      <c r="U25" s="1360"/>
      <c r="V25" s="1360"/>
      <c r="W25" s="1360"/>
      <c r="X25" s="1360"/>
      <c r="Y25" s="1360"/>
      <c r="Z25" s="1360"/>
      <c r="AA25" s="1360"/>
      <c r="AB25" s="1360"/>
      <c r="AC25" s="1360"/>
      <c r="AD25" s="1360"/>
      <c r="AE25" s="1360"/>
      <c r="AF25" s="1360"/>
      <c r="AG25" s="1360"/>
      <c r="AH25" s="1360"/>
      <c r="AI25" s="1360"/>
      <c r="AJ25" s="1360"/>
      <c r="AK25" s="1360"/>
      <c r="AL25" s="1360"/>
      <c r="AM25" s="1360"/>
      <c r="AN25" s="1360"/>
      <c r="AO25" s="1360"/>
      <c r="AP25" s="1360"/>
      <c r="AQ25" s="1360"/>
      <c r="AR25" s="1360"/>
      <c r="AS25" s="1360"/>
      <c r="AT25" s="1360"/>
      <c r="AU25" s="1360"/>
      <c r="AV25" s="1360"/>
      <c r="AW25" s="1360"/>
      <c r="AX25" s="1360"/>
      <c r="AY25" s="1360"/>
      <c r="AZ25" s="1360"/>
      <c r="BA25" s="1360"/>
      <c r="BB25" s="1360"/>
    </row>
    <row r="26" spans="5:58" x14ac:dyDescent="0.25">
      <c r="E26" s="1360"/>
      <c r="F26" s="1360"/>
      <c r="G26" s="1360"/>
      <c r="H26" s="1360"/>
      <c r="I26" s="1360"/>
      <c r="J26" s="1360"/>
      <c r="K26" s="1360"/>
      <c r="L26" s="1360"/>
      <c r="M26" s="1360"/>
      <c r="N26" s="1360"/>
      <c r="O26" s="1360"/>
      <c r="P26" s="1360"/>
      <c r="Q26" s="1360"/>
      <c r="R26" s="1360"/>
      <c r="S26" s="1360"/>
      <c r="T26" s="1360"/>
      <c r="U26" s="1360"/>
      <c r="V26" s="1360"/>
      <c r="W26" s="1360"/>
      <c r="X26" s="1360"/>
      <c r="Y26" s="1360"/>
      <c r="Z26" s="1360"/>
      <c r="AA26" s="1360"/>
      <c r="AB26" s="1360"/>
      <c r="AC26" s="1360"/>
      <c r="AD26" s="1360"/>
      <c r="AE26" s="1360"/>
      <c r="AF26" s="1360"/>
      <c r="AG26" s="1360"/>
      <c r="AH26" s="1360"/>
      <c r="AI26" s="1360"/>
      <c r="AJ26" s="1360"/>
      <c r="AK26" s="1360"/>
      <c r="AL26" s="1360"/>
      <c r="AM26" s="1360"/>
      <c r="AN26" s="1360"/>
      <c r="AO26" s="1360"/>
      <c r="AP26" s="1360"/>
      <c r="AQ26" s="1360"/>
      <c r="AR26" s="1360"/>
      <c r="AS26" s="1360"/>
      <c r="AT26" s="1360"/>
      <c r="AU26" s="1360"/>
      <c r="AV26" s="1360"/>
      <c r="AW26" s="1360"/>
      <c r="AX26" s="1360"/>
      <c r="AY26" s="1360"/>
      <c r="AZ26" s="1360"/>
      <c r="BA26" s="1360"/>
      <c r="BB26" s="1360"/>
    </row>
    <row r="27" spans="5:58" x14ac:dyDescent="0.25">
      <c r="E27" s="1360"/>
      <c r="F27" s="1360"/>
      <c r="G27" s="1360"/>
      <c r="H27" s="1360"/>
      <c r="I27" s="1360"/>
      <c r="J27" s="1360"/>
      <c r="K27" s="1360"/>
      <c r="L27" s="1360"/>
      <c r="M27" s="1360"/>
      <c r="N27" s="1360"/>
      <c r="O27" s="1360"/>
      <c r="P27" s="1360"/>
      <c r="Q27" s="1360"/>
      <c r="R27" s="1360"/>
      <c r="S27" s="1360"/>
      <c r="T27" s="1360"/>
      <c r="U27" s="1360"/>
      <c r="V27" s="1360"/>
      <c r="W27" s="1360"/>
      <c r="X27" s="1360"/>
      <c r="Y27" s="1360"/>
      <c r="Z27" s="1360"/>
      <c r="AA27" s="1360"/>
      <c r="AB27" s="1360"/>
      <c r="AC27" s="1360"/>
      <c r="AD27" s="1360"/>
      <c r="AE27" s="1360"/>
      <c r="AF27" s="1360"/>
      <c r="AG27" s="1360"/>
      <c r="AH27" s="1360"/>
      <c r="AI27" s="1360"/>
      <c r="AJ27" s="1360"/>
      <c r="AK27" s="1360"/>
      <c r="AL27" s="1360"/>
      <c r="AM27" s="1360"/>
      <c r="AN27" s="1360"/>
      <c r="AO27" s="1360"/>
      <c r="AP27" s="1360"/>
      <c r="AQ27" s="1360"/>
      <c r="AR27" s="1360"/>
      <c r="AS27" s="1360"/>
      <c r="AT27" s="1360"/>
      <c r="AU27" s="1360"/>
      <c r="AV27" s="1360"/>
      <c r="AW27" s="1360"/>
      <c r="AX27" s="1360"/>
      <c r="AY27" s="1360"/>
      <c r="AZ27" s="1360"/>
      <c r="BA27" s="1360"/>
      <c r="BB27" s="1360"/>
    </row>
    <row r="28" spans="5:58" x14ac:dyDescent="0.25">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row>
    <row r="29" spans="5:58" x14ac:dyDescent="0.25">
      <c r="E29" s="1580" t="s">
        <v>392</v>
      </c>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1580"/>
      <c r="AO29" s="1580"/>
      <c r="AP29" s="1580"/>
      <c r="AQ29" s="1580"/>
      <c r="AR29" s="1580"/>
      <c r="AS29" s="1580"/>
      <c r="AT29" s="1580"/>
      <c r="AU29" s="1580"/>
      <c r="AV29" s="1580"/>
      <c r="AW29" s="1580"/>
      <c r="AX29" s="1580"/>
      <c r="AY29" s="1580"/>
      <c r="AZ29" s="1580"/>
      <c r="BA29" s="1580"/>
      <c r="BB29" s="1580"/>
    </row>
    <row r="30" spans="5:58" x14ac:dyDescent="0.25">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1580"/>
      <c r="AO30" s="1580"/>
      <c r="AP30" s="1580"/>
      <c r="AQ30" s="1580"/>
      <c r="AR30" s="1580"/>
      <c r="AS30" s="1580"/>
      <c r="AT30" s="1580"/>
      <c r="AU30" s="1580"/>
      <c r="AV30" s="1580"/>
      <c r="AW30" s="1580"/>
      <c r="AX30" s="1580"/>
      <c r="AY30" s="1580"/>
      <c r="AZ30" s="1580"/>
      <c r="BA30" s="1580"/>
      <c r="BB30" s="1580"/>
    </row>
    <row r="32" spans="5:58" x14ac:dyDescent="0.25">
      <c r="E32" s="1360" t="s">
        <v>613</v>
      </c>
      <c r="F32" s="1360"/>
      <c r="G32" s="1360"/>
      <c r="H32" s="1360"/>
      <c r="I32" s="1360"/>
      <c r="J32" s="1360"/>
      <c r="K32" s="1360"/>
      <c r="L32" s="1360"/>
      <c r="M32" s="1360"/>
      <c r="N32" s="1360"/>
      <c r="O32" s="1360"/>
      <c r="P32" s="1360"/>
      <c r="Q32" s="1360"/>
      <c r="R32" s="1360"/>
      <c r="S32" s="1360"/>
      <c r="T32" s="1360"/>
      <c r="U32" s="1360"/>
      <c r="V32" s="1360"/>
      <c r="W32" s="1360"/>
      <c r="X32" s="1360"/>
      <c r="Y32" s="1360"/>
      <c r="Z32" s="1360"/>
      <c r="AA32" s="1360"/>
      <c r="AB32" s="1360"/>
      <c r="AC32" s="1360"/>
      <c r="AD32" s="1360"/>
      <c r="AE32" s="1360"/>
      <c r="AF32" s="1360"/>
      <c r="AG32" s="1360"/>
      <c r="AH32" s="1360"/>
      <c r="AI32" s="1360"/>
      <c r="AJ32" s="1360"/>
      <c r="AK32" s="1360"/>
      <c r="AL32" s="1360"/>
      <c r="AM32" s="1360"/>
      <c r="AN32" s="1360"/>
      <c r="AO32" s="1360"/>
      <c r="AP32" s="1360"/>
      <c r="AQ32" s="1360"/>
      <c r="AR32" s="1360"/>
      <c r="AS32" s="1360"/>
      <c r="AT32" s="1360"/>
      <c r="AU32" s="1360"/>
      <c r="AV32" s="1360"/>
      <c r="AW32" s="1360"/>
      <c r="AX32" s="1360"/>
      <c r="AY32" s="1360"/>
      <c r="AZ32" s="1360"/>
      <c r="BA32" s="1360"/>
      <c r="BB32" s="1360"/>
    </row>
    <row r="33" spans="5:56" x14ac:dyDescent="0.25">
      <c r="E33" s="1360"/>
      <c r="F33" s="1360"/>
      <c r="G33" s="1360"/>
      <c r="H33" s="1360"/>
      <c r="I33" s="1360"/>
      <c r="J33" s="1360"/>
      <c r="K33" s="1360"/>
      <c r="L33" s="1360"/>
      <c r="M33" s="1360"/>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0"/>
      <c r="AL33" s="1360"/>
      <c r="AM33" s="1360"/>
      <c r="AN33" s="1360"/>
      <c r="AO33" s="1360"/>
      <c r="AP33" s="1360"/>
      <c r="AQ33" s="1360"/>
      <c r="AR33" s="1360"/>
      <c r="AS33" s="1360"/>
      <c r="AT33" s="1360"/>
      <c r="AU33" s="1360"/>
      <c r="AV33" s="1360"/>
      <c r="AW33" s="1360"/>
      <c r="AX33" s="1360"/>
      <c r="AY33" s="1360"/>
      <c r="AZ33" s="1360"/>
      <c r="BA33" s="1360"/>
      <c r="BB33" s="1360"/>
    </row>
    <row r="35" spans="5:56" ht="15.75" x14ac:dyDescent="0.25">
      <c r="E35" s="898" t="s">
        <v>393</v>
      </c>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898"/>
      <c r="AG35" s="898"/>
      <c r="AH35" s="898"/>
      <c r="AI35" s="898"/>
      <c r="AJ35" s="898"/>
      <c r="AK35" s="898"/>
      <c r="AL35" s="898"/>
      <c r="AM35" s="898"/>
      <c r="AN35" s="898"/>
      <c r="AO35" s="898"/>
      <c r="AP35" s="898"/>
      <c r="AQ35" s="898"/>
      <c r="AR35" s="898"/>
      <c r="AS35" s="898"/>
      <c r="AT35" s="898"/>
      <c r="AU35" s="898"/>
      <c r="AV35" s="898"/>
      <c r="AW35" s="898"/>
      <c r="AX35" s="898"/>
      <c r="AY35" s="898"/>
      <c r="AZ35" s="898"/>
      <c r="BA35" s="898"/>
      <c r="BB35" s="898"/>
      <c r="BC35" s="898"/>
    </row>
    <row r="36" spans="5:56" ht="15" customHeight="1" x14ac:dyDescent="0.25">
      <c r="E36" s="1360" t="s">
        <v>614</v>
      </c>
      <c r="F36" s="1360"/>
      <c r="G36" s="1360"/>
      <c r="H36" s="1360"/>
      <c r="I36" s="1360"/>
      <c r="J36" s="1360"/>
      <c r="K36" s="1360"/>
      <c r="L36" s="1360"/>
      <c r="M36" s="1360"/>
      <c r="N36" s="1360"/>
      <c r="O36" s="1360"/>
      <c r="P36" s="1360"/>
      <c r="Q36" s="1360"/>
      <c r="R36" s="1360"/>
      <c r="S36" s="1360"/>
      <c r="T36" s="1360"/>
      <c r="U36" s="1360"/>
      <c r="V36" s="1360"/>
      <c r="W36" s="1360"/>
      <c r="X36" s="1360"/>
      <c r="Y36" s="1360"/>
      <c r="Z36" s="1360"/>
      <c r="AA36" s="1360"/>
      <c r="AB36" s="1360"/>
      <c r="AC36" s="1360"/>
      <c r="AD36" s="1360"/>
      <c r="AE36" s="1360"/>
      <c r="AF36" s="1360"/>
      <c r="AG36" s="1360"/>
      <c r="AH36" s="1360"/>
      <c r="AI36" s="1360"/>
      <c r="AJ36" s="1360"/>
      <c r="AK36" s="1360"/>
      <c r="AL36" s="1360"/>
      <c r="AM36" s="1360"/>
      <c r="AN36" s="1360"/>
      <c r="AO36" s="1360"/>
      <c r="AP36" s="1360"/>
      <c r="AQ36" s="1360"/>
      <c r="AR36" s="1360"/>
      <c r="AS36" s="1360"/>
      <c r="AT36" s="1360"/>
      <c r="AU36" s="1360"/>
      <c r="AV36" s="1360"/>
      <c r="AW36" s="1360"/>
      <c r="AX36" s="1360"/>
      <c r="AY36" s="1360"/>
      <c r="AZ36" s="1360"/>
      <c r="BA36" s="1360"/>
      <c r="BB36" s="1360"/>
    </row>
    <row r="37" spans="5:56" x14ac:dyDescent="0.25">
      <c r="E37" s="1360"/>
      <c r="F37" s="1360"/>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c r="AI37" s="1360"/>
      <c r="AJ37" s="1360"/>
      <c r="AK37" s="1360"/>
      <c r="AL37" s="1360"/>
      <c r="AM37" s="1360"/>
      <c r="AN37" s="1360"/>
      <c r="AO37" s="1360"/>
      <c r="AP37" s="1360"/>
      <c r="AQ37" s="1360"/>
      <c r="AR37" s="1360"/>
      <c r="AS37" s="1360"/>
      <c r="AT37" s="1360"/>
      <c r="AU37" s="1360"/>
      <c r="AV37" s="1360"/>
      <c r="AW37" s="1360"/>
      <c r="AX37" s="1360"/>
      <c r="AY37" s="1360"/>
      <c r="AZ37" s="1360"/>
      <c r="BA37" s="1360"/>
      <c r="BB37" s="1360"/>
    </row>
    <row r="38" spans="5:56" x14ac:dyDescent="0.25">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c r="AI38" s="1360"/>
      <c r="AJ38" s="1360"/>
      <c r="AK38" s="1360"/>
      <c r="AL38" s="1360"/>
      <c r="AM38" s="1360"/>
      <c r="AN38" s="1360"/>
      <c r="AO38" s="1360"/>
      <c r="AP38" s="1360"/>
      <c r="AQ38" s="1360"/>
      <c r="AR38" s="1360"/>
      <c r="AS38" s="1360"/>
      <c r="AT38" s="1360"/>
      <c r="AU38" s="1360"/>
      <c r="AV38" s="1360"/>
      <c r="AW38" s="1360"/>
      <c r="AX38" s="1360"/>
      <c r="AY38" s="1360"/>
      <c r="AZ38" s="1360"/>
      <c r="BA38" s="1360"/>
      <c r="BB38" s="1360"/>
    </row>
    <row r="39" spans="5:56" x14ac:dyDescent="0.25">
      <c r="E39" s="1360"/>
      <c r="F39" s="1360"/>
      <c r="G39" s="1360"/>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c r="AI39" s="1360"/>
      <c r="AJ39" s="1360"/>
      <c r="AK39" s="1360"/>
      <c r="AL39" s="1360"/>
      <c r="AM39" s="1360"/>
      <c r="AN39" s="1360"/>
      <c r="AO39" s="1360"/>
      <c r="AP39" s="1360"/>
      <c r="AQ39" s="1360"/>
      <c r="AR39" s="1360"/>
      <c r="AS39" s="1360"/>
      <c r="AT39" s="1360"/>
      <c r="AU39" s="1360"/>
      <c r="AV39" s="1360"/>
      <c r="AW39" s="1360"/>
      <c r="AX39" s="1360"/>
      <c r="AY39" s="1360"/>
      <c r="AZ39" s="1360"/>
      <c r="BA39" s="1360"/>
      <c r="BB39" s="1360"/>
    </row>
    <row r="40" spans="5:56" x14ac:dyDescent="0.25">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row>
    <row r="41" spans="5:56" ht="15.75" x14ac:dyDescent="0.25">
      <c r="E41" s="898" t="s">
        <v>394</v>
      </c>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row>
    <row r="42" spans="5:56" ht="15" customHeight="1" x14ac:dyDescent="0.25">
      <c r="E42" s="1360" t="s">
        <v>395</v>
      </c>
      <c r="F42" s="1360"/>
      <c r="G42" s="1360"/>
      <c r="H42" s="1360"/>
      <c r="I42" s="1360"/>
      <c r="J42" s="1360"/>
      <c r="K42" s="1360"/>
      <c r="L42" s="1360"/>
      <c r="M42" s="1360"/>
      <c r="N42" s="1360"/>
      <c r="O42" s="1360"/>
      <c r="P42" s="1360"/>
      <c r="Q42" s="1360"/>
      <c r="R42" s="1360"/>
      <c r="S42" s="1360"/>
      <c r="T42" s="1360"/>
      <c r="U42" s="1360"/>
      <c r="V42" s="1360"/>
      <c r="W42" s="1360"/>
      <c r="X42" s="1360"/>
      <c r="Y42" s="1360"/>
      <c r="Z42" s="1360"/>
      <c r="AA42" s="1360"/>
      <c r="AB42" s="1360"/>
      <c r="AC42" s="1360"/>
      <c r="AD42" s="1360"/>
      <c r="AE42" s="1360"/>
      <c r="AF42" s="1360"/>
      <c r="AG42" s="1360"/>
      <c r="AH42" s="1360"/>
      <c r="AI42" s="1360"/>
      <c r="AJ42" s="1360"/>
      <c r="AK42" s="1360"/>
      <c r="AL42" s="1360"/>
      <c r="AM42" s="1360"/>
      <c r="AN42" s="1360"/>
      <c r="AO42" s="1360"/>
      <c r="AP42" s="1360"/>
      <c r="AQ42" s="1360"/>
      <c r="AR42" s="1360"/>
      <c r="AS42" s="1360"/>
      <c r="AT42" s="1360"/>
      <c r="AU42" s="1360"/>
      <c r="AV42" s="1360"/>
      <c r="AW42" s="1360"/>
      <c r="AX42" s="1360"/>
      <c r="AY42" s="1360"/>
      <c r="AZ42" s="1360"/>
      <c r="BA42" s="1360"/>
      <c r="BB42" s="1360"/>
    </row>
    <row r="43" spans="5:56" x14ac:dyDescent="0.25">
      <c r="E43" s="1360"/>
      <c r="F43" s="1360"/>
      <c r="G43" s="1360"/>
      <c r="H43" s="1360"/>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c r="AI43" s="1360"/>
      <c r="AJ43" s="1360"/>
      <c r="AK43" s="1360"/>
      <c r="AL43" s="1360"/>
      <c r="AM43" s="1360"/>
      <c r="AN43" s="1360"/>
      <c r="AO43" s="1360"/>
      <c r="AP43" s="1360"/>
      <c r="AQ43" s="1360"/>
      <c r="AR43" s="1360"/>
      <c r="AS43" s="1360"/>
      <c r="AT43" s="1360"/>
      <c r="AU43" s="1360"/>
      <c r="AV43" s="1360"/>
      <c r="AW43" s="1360"/>
      <c r="AX43" s="1360"/>
      <c r="AY43" s="1360"/>
      <c r="AZ43" s="1360"/>
      <c r="BA43" s="1360"/>
      <c r="BB43" s="1360"/>
    </row>
    <row r="44" spans="5:56" x14ac:dyDescent="0.25">
      <c r="E44" s="1360"/>
      <c r="F44" s="1360"/>
      <c r="G44" s="1360"/>
      <c r="H44" s="1360"/>
      <c r="I44" s="1360"/>
      <c r="J44" s="1360"/>
      <c r="K44" s="1360"/>
      <c r="L44" s="1360"/>
      <c r="M44" s="1360"/>
      <c r="N44" s="1360"/>
      <c r="O44" s="1360"/>
      <c r="P44" s="1360"/>
      <c r="Q44" s="1360"/>
      <c r="R44" s="1360"/>
      <c r="S44" s="1360"/>
      <c r="T44" s="1360"/>
      <c r="U44" s="1360"/>
      <c r="V44" s="1360"/>
      <c r="W44" s="1360"/>
      <c r="X44" s="1360"/>
      <c r="Y44" s="1360"/>
      <c r="Z44" s="1360"/>
      <c r="AA44" s="1360"/>
      <c r="AB44" s="1360"/>
      <c r="AC44" s="1360"/>
      <c r="AD44" s="1360"/>
      <c r="AE44" s="1360"/>
      <c r="AF44" s="1360"/>
      <c r="AG44" s="1360"/>
      <c r="AH44" s="1360"/>
      <c r="AI44" s="1360"/>
      <c r="AJ44" s="1360"/>
      <c r="AK44" s="1360"/>
      <c r="AL44" s="1360"/>
      <c r="AM44" s="1360"/>
      <c r="AN44" s="1360"/>
      <c r="AO44" s="1360"/>
      <c r="AP44" s="1360"/>
      <c r="AQ44" s="1360"/>
      <c r="AR44" s="1360"/>
      <c r="AS44" s="1360"/>
      <c r="AT44" s="1360"/>
      <c r="AU44" s="1360"/>
      <c r="AV44" s="1360"/>
      <c r="AW44" s="1360"/>
      <c r="AX44" s="1360"/>
      <c r="AY44" s="1360"/>
      <c r="AZ44" s="1360"/>
      <c r="BA44" s="1360"/>
      <c r="BB44" s="1360"/>
    </row>
    <row r="45" spans="5:56" x14ac:dyDescent="0.25">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row>
    <row r="46" spans="5:56" ht="15.75" x14ac:dyDescent="0.25">
      <c r="E46" s="898" t="s">
        <v>396</v>
      </c>
      <c r="F46" s="898"/>
      <c r="G46" s="898"/>
      <c r="H46" s="898"/>
      <c r="I46" s="898"/>
      <c r="J46" s="898"/>
      <c r="K46" s="898"/>
      <c r="L46" s="898"/>
      <c r="M46" s="898"/>
      <c r="N46" s="898"/>
      <c r="O46" s="898"/>
      <c r="P46" s="898"/>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8"/>
      <c r="AR46" s="898"/>
      <c r="AS46" s="898"/>
      <c r="AT46" s="898"/>
      <c r="AU46" s="898"/>
      <c r="AV46" s="898"/>
      <c r="AW46" s="898"/>
      <c r="AX46" s="898"/>
      <c r="AY46" s="898"/>
      <c r="AZ46" s="898"/>
      <c r="BA46" s="898"/>
      <c r="BB46" s="898"/>
      <c r="BC46" s="898"/>
      <c r="BD46" s="898"/>
    </row>
    <row r="47" spans="5:56" x14ac:dyDescent="0.25">
      <c r="E47" s="1360" t="s">
        <v>615</v>
      </c>
      <c r="F47" s="1360"/>
      <c r="G47" s="1360"/>
      <c r="H47" s="1360"/>
      <c r="I47" s="1360"/>
      <c r="J47" s="1360"/>
      <c r="K47" s="1360"/>
      <c r="L47" s="1360"/>
      <c r="M47" s="1360"/>
      <c r="N47" s="1360"/>
      <c r="O47" s="1360"/>
      <c r="P47" s="1360"/>
      <c r="Q47" s="1360"/>
      <c r="R47" s="1360"/>
      <c r="S47" s="1360"/>
      <c r="T47" s="1360"/>
      <c r="U47" s="1360"/>
      <c r="V47" s="1360"/>
      <c r="W47" s="1360"/>
      <c r="X47" s="1360"/>
      <c r="Y47" s="1360"/>
      <c r="Z47" s="1360"/>
      <c r="AA47" s="1360"/>
      <c r="AB47" s="1360"/>
      <c r="AC47" s="1360"/>
      <c r="AD47" s="1360"/>
      <c r="AE47" s="1360"/>
      <c r="AF47" s="1360"/>
      <c r="AG47" s="1360"/>
      <c r="AH47" s="1360"/>
      <c r="AI47" s="1360"/>
      <c r="AJ47" s="1360"/>
      <c r="AK47" s="1360"/>
      <c r="AL47" s="1360"/>
      <c r="AM47" s="1360"/>
      <c r="AN47" s="1360"/>
      <c r="AO47" s="1360"/>
      <c r="AP47" s="1360"/>
      <c r="AQ47" s="1360"/>
      <c r="AR47" s="1360"/>
      <c r="AS47" s="1360"/>
      <c r="AT47" s="1360"/>
      <c r="AU47" s="1360"/>
      <c r="AV47" s="1360"/>
      <c r="AW47" s="1360"/>
      <c r="AX47" s="1360"/>
      <c r="AY47" s="1360"/>
      <c r="AZ47" s="1360"/>
      <c r="BA47" s="1360"/>
      <c r="BB47" s="1360"/>
      <c r="BC47" s="1360"/>
      <c r="BD47" s="1360"/>
    </row>
    <row r="48" spans="5:56" x14ac:dyDescent="0.25">
      <c r="E48" s="1360"/>
      <c r="F48" s="1360"/>
      <c r="G48" s="1360"/>
      <c r="H48" s="1360"/>
      <c r="I48" s="1360"/>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1360"/>
      <c r="AV48" s="1360"/>
      <c r="AW48" s="1360"/>
      <c r="AX48" s="1360"/>
      <c r="AY48" s="1360"/>
      <c r="AZ48" s="1360"/>
      <c r="BA48" s="1360"/>
      <c r="BB48" s="1360"/>
      <c r="BC48" s="1360"/>
      <c r="BD48" s="1360"/>
    </row>
    <row r="49" spans="5:56" x14ac:dyDescent="0.25">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1360"/>
      <c r="AV49" s="1360"/>
      <c r="AW49" s="1360"/>
      <c r="AX49" s="1360"/>
      <c r="AY49" s="1360"/>
      <c r="AZ49" s="1360"/>
      <c r="BA49" s="1360"/>
      <c r="BB49" s="1360"/>
      <c r="BC49" s="1360"/>
      <c r="BD49" s="1360"/>
    </row>
    <row r="51" spans="5:56" ht="15.75" x14ac:dyDescent="0.25">
      <c r="E51" s="898" t="s">
        <v>397</v>
      </c>
      <c r="F51" s="898"/>
      <c r="G51" s="898"/>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898"/>
      <c r="BA51" s="898"/>
      <c r="BB51" s="898"/>
      <c r="BC51" s="898"/>
      <c r="BD51" s="898"/>
    </row>
    <row r="52" spans="5:56" ht="14.45" customHeight="1" x14ac:dyDescent="0.25">
      <c r="E52" s="1360" t="s">
        <v>398</v>
      </c>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360"/>
      <c r="AL52" s="1360"/>
      <c r="AM52" s="1360"/>
      <c r="AN52" s="1360"/>
      <c r="AO52" s="1360"/>
      <c r="AP52" s="1360"/>
      <c r="AQ52" s="1360"/>
      <c r="AR52" s="1360"/>
      <c r="AS52" s="1360"/>
      <c r="AT52" s="1360"/>
      <c r="AU52" s="1360"/>
      <c r="AV52" s="1360"/>
      <c r="AW52" s="1360"/>
      <c r="AX52" s="1360"/>
      <c r="AY52" s="1360"/>
      <c r="AZ52" s="1360"/>
      <c r="BA52" s="1360"/>
      <c r="BB52" s="1360"/>
      <c r="BC52" s="1360"/>
      <c r="BD52" s="1360"/>
    </row>
    <row r="53" spans="5:56" x14ac:dyDescent="0.25">
      <c r="E53" s="1360"/>
      <c r="F53" s="1360"/>
      <c r="G53" s="1360"/>
      <c r="H53" s="1360"/>
      <c r="I53" s="1360"/>
      <c r="J53" s="1360"/>
      <c r="K53" s="1360"/>
      <c r="L53" s="1360"/>
      <c r="M53" s="1360"/>
      <c r="N53" s="1360"/>
      <c r="O53" s="1360"/>
      <c r="P53" s="1360"/>
      <c r="Q53" s="1360"/>
      <c r="R53" s="1360"/>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1360"/>
      <c r="AN53" s="1360"/>
      <c r="AO53" s="1360"/>
      <c r="AP53" s="1360"/>
      <c r="AQ53" s="1360"/>
      <c r="AR53" s="1360"/>
      <c r="AS53" s="1360"/>
      <c r="AT53" s="1360"/>
      <c r="AU53" s="1360"/>
      <c r="AV53" s="1360"/>
      <c r="AW53" s="1360"/>
      <c r="AX53" s="1360"/>
      <c r="AY53" s="1360"/>
      <c r="AZ53" s="1360"/>
      <c r="BA53" s="1360"/>
      <c r="BB53" s="1360"/>
      <c r="BC53" s="1360"/>
      <c r="BD53" s="1360"/>
    </row>
    <row r="54" spans="5:56" x14ac:dyDescent="0.25">
      <c r="E54" s="1360"/>
      <c r="F54" s="1360"/>
      <c r="G54" s="1360"/>
      <c r="H54" s="1360"/>
      <c r="I54" s="1360"/>
      <c r="J54" s="1360"/>
      <c r="K54" s="1360"/>
      <c r="L54" s="1360"/>
      <c r="M54" s="1360"/>
      <c r="N54" s="1360"/>
      <c r="O54" s="1360"/>
      <c r="P54" s="1360"/>
      <c r="Q54" s="1360"/>
      <c r="R54" s="1360"/>
      <c r="S54" s="1360"/>
      <c r="T54" s="1360"/>
      <c r="U54" s="1360"/>
      <c r="V54" s="1360"/>
      <c r="W54" s="1360"/>
      <c r="X54" s="1360"/>
      <c r="Y54" s="1360"/>
      <c r="Z54" s="1360"/>
      <c r="AA54" s="1360"/>
      <c r="AB54" s="1360"/>
      <c r="AC54" s="1360"/>
      <c r="AD54" s="1360"/>
      <c r="AE54" s="1360"/>
      <c r="AF54" s="1360"/>
      <c r="AG54" s="1360"/>
      <c r="AH54" s="1360"/>
      <c r="AI54" s="1360"/>
      <c r="AJ54" s="1360"/>
      <c r="AK54" s="1360"/>
      <c r="AL54" s="1360"/>
      <c r="AM54" s="1360"/>
      <c r="AN54" s="1360"/>
      <c r="AO54" s="1360"/>
      <c r="AP54" s="1360"/>
      <c r="AQ54" s="1360"/>
      <c r="AR54" s="1360"/>
      <c r="AS54" s="1360"/>
      <c r="AT54" s="1360"/>
      <c r="AU54" s="1360"/>
      <c r="AV54" s="1360"/>
      <c r="AW54" s="1360"/>
      <c r="AX54" s="1360"/>
      <c r="AY54" s="1360"/>
      <c r="AZ54" s="1360"/>
      <c r="BA54" s="1360"/>
      <c r="BB54" s="1360"/>
      <c r="BC54" s="1360"/>
      <c r="BD54" s="1360"/>
    </row>
    <row r="55" spans="5:56" x14ac:dyDescent="0.25">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row>
    <row r="56" spans="5:56" ht="15.75" x14ac:dyDescent="0.25">
      <c r="E56" s="898" t="s">
        <v>399</v>
      </c>
      <c r="F56" s="898"/>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8"/>
      <c r="AT56" s="898"/>
      <c r="AU56" s="898"/>
      <c r="AV56" s="898"/>
      <c r="AW56" s="898"/>
      <c r="AX56" s="898"/>
      <c r="AY56" s="898"/>
      <c r="AZ56" s="898"/>
      <c r="BA56" s="898"/>
      <c r="BB56" s="898"/>
      <c r="BC56" s="898"/>
      <c r="BD56" s="898"/>
    </row>
    <row r="58" spans="5:56" ht="14.45" customHeight="1" x14ac:dyDescent="0.25">
      <c r="E58" s="1360" t="s">
        <v>864</v>
      </c>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c r="AB58" s="1360"/>
      <c r="AC58" s="1360"/>
      <c r="AD58" s="1360"/>
      <c r="AE58" s="1360"/>
      <c r="AF58" s="1360"/>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c r="BB58" s="1360"/>
      <c r="BC58" s="1360"/>
      <c r="BD58" s="1360"/>
    </row>
    <row r="59" spans="5:56" x14ac:dyDescent="0.25">
      <c r="E59" s="1360"/>
      <c r="F59" s="1360"/>
      <c r="G59" s="1360"/>
      <c r="H59" s="1360"/>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c r="BB59" s="1360"/>
      <c r="BC59" s="1360"/>
      <c r="BD59" s="1360"/>
    </row>
    <row r="60" spans="5:56" x14ac:dyDescent="0.25">
      <c r="E60" s="1360"/>
      <c r="F60" s="1360"/>
      <c r="G60" s="1360"/>
      <c r="H60" s="1360"/>
      <c r="I60" s="1360"/>
      <c r="J60" s="1360"/>
      <c r="K60" s="1360"/>
      <c r="L60" s="1360"/>
      <c r="M60" s="1360"/>
      <c r="N60" s="1360"/>
      <c r="O60" s="1360"/>
      <c r="P60" s="1360"/>
      <c r="Q60" s="1360"/>
      <c r="R60" s="1360"/>
      <c r="S60" s="1360"/>
      <c r="T60" s="1360"/>
      <c r="U60" s="1360"/>
      <c r="V60" s="1360"/>
      <c r="W60" s="1360"/>
      <c r="X60" s="1360"/>
      <c r="Y60" s="1360"/>
      <c r="Z60" s="1360"/>
      <c r="AA60" s="1360"/>
      <c r="AB60" s="1360"/>
      <c r="AC60" s="1360"/>
      <c r="AD60" s="1360"/>
      <c r="AE60" s="1360"/>
      <c r="AF60" s="1360"/>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c r="BB60" s="1360"/>
      <c r="BC60" s="1360"/>
      <c r="BD60" s="1360"/>
    </row>
    <row r="61" spans="5:56" x14ac:dyDescent="0.25">
      <c r="E61" s="1360"/>
      <c r="F61" s="1360"/>
      <c r="G61" s="1360"/>
      <c r="H61" s="1360"/>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c r="BB61" s="1360"/>
      <c r="BC61" s="1360"/>
      <c r="BD61" s="1360"/>
    </row>
    <row r="62" spans="5:56" x14ac:dyDescent="0.25">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c r="AJ62" s="1360"/>
      <c r="AK62" s="1360"/>
      <c r="AL62" s="1360"/>
      <c r="AM62" s="1360"/>
      <c r="AN62" s="1360"/>
      <c r="AO62" s="1360"/>
      <c r="AP62" s="1360"/>
      <c r="AQ62" s="1360"/>
      <c r="AR62" s="1360"/>
      <c r="AS62" s="1360"/>
      <c r="AT62" s="1360"/>
      <c r="AU62" s="1360"/>
      <c r="AV62" s="1360"/>
      <c r="AW62" s="1360"/>
      <c r="AX62" s="1360"/>
      <c r="AY62" s="1360"/>
      <c r="AZ62" s="1360"/>
      <c r="BA62" s="1360"/>
      <c r="BB62" s="1360"/>
      <c r="BC62" s="1360"/>
      <c r="BD62" s="1360"/>
    </row>
    <row r="63" spans="5:56" x14ac:dyDescent="0.25">
      <c r="E63" s="1360"/>
      <c r="F63" s="1360"/>
      <c r="G63" s="1360"/>
      <c r="H63" s="1360"/>
      <c r="I63" s="1360"/>
      <c r="J63" s="1360"/>
      <c r="K63" s="1360"/>
      <c r="L63" s="1360"/>
      <c r="M63" s="1360"/>
      <c r="N63" s="1360"/>
      <c r="O63" s="1360"/>
      <c r="P63" s="1360"/>
      <c r="Q63" s="1360"/>
      <c r="R63" s="1360"/>
      <c r="S63" s="1360"/>
      <c r="T63" s="1360"/>
      <c r="U63" s="1360"/>
      <c r="V63" s="1360"/>
      <c r="W63" s="1360"/>
      <c r="X63" s="1360"/>
      <c r="Y63" s="1360"/>
      <c r="Z63" s="1360"/>
      <c r="AA63" s="1360"/>
      <c r="AB63" s="1360"/>
      <c r="AC63" s="1360"/>
      <c r="AD63" s="1360"/>
      <c r="AE63" s="1360"/>
      <c r="AF63" s="1360"/>
      <c r="AG63" s="1360"/>
      <c r="AH63" s="1360"/>
      <c r="AI63" s="1360"/>
      <c r="AJ63" s="1360"/>
      <c r="AK63" s="1360"/>
      <c r="AL63" s="1360"/>
      <c r="AM63" s="1360"/>
      <c r="AN63" s="1360"/>
      <c r="AO63" s="1360"/>
      <c r="AP63" s="1360"/>
      <c r="AQ63" s="1360"/>
      <c r="AR63" s="1360"/>
      <c r="AS63" s="1360"/>
      <c r="AT63" s="1360"/>
      <c r="AU63" s="1360"/>
      <c r="AV63" s="1360"/>
      <c r="AW63" s="1360"/>
      <c r="AX63" s="1360"/>
      <c r="AY63" s="1360"/>
      <c r="AZ63" s="1360"/>
      <c r="BA63" s="1360"/>
      <c r="BB63" s="1360"/>
      <c r="BC63" s="1360"/>
      <c r="BD63" s="1360"/>
    </row>
    <row r="64" spans="5:56" x14ac:dyDescent="0.25">
      <c r="E64" s="1360"/>
      <c r="F64" s="1360"/>
      <c r="G64" s="1360"/>
      <c r="H64" s="1360"/>
      <c r="I64" s="1360"/>
      <c r="J64" s="1360"/>
      <c r="K64" s="1360"/>
      <c r="L64" s="1360"/>
      <c r="M64" s="1360"/>
      <c r="N64" s="1360"/>
      <c r="O64" s="1360"/>
      <c r="P64" s="1360"/>
      <c r="Q64" s="1360"/>
      <c r="R64" s="1360"/>
      <c r="S64" s="1360"/>
      <c r="T64" s="1360"/>
      <c r="U64" s="1360"/>
      <c r="V64" s="1360"/>
      <c r="W64" s="1360"/>
      <c r="X64" s="1360"/>
      <c r="Y64" s="1360"/>
      <c r="Z64" s="1360"/>
      <c r="AA64" s="1360"/>
      <c r="AB64" s="1360"/>
      <c r="AC64" s="1360"/>
      <c r="AD64" s="1360"/>
      <c r="AE64" s="1360"/>
      <c r="AF64" s="1360"/>
      <c r="AG64" s="1360"/>
      <c r="AH64" s="1360"/>
      <c r="AI64" s="1360"/>
      <c r="AJ64" s="1360"/>
      <c r="AK64" s="1360"/>
      <c r="AL64" s="1360"/>
      <c r="AM64" s="1360"/>
      <c r="AN64" s="1360"/>
      <c r="AO64" s="1360"/>
      <c r="AP64" s="1360"/>
      <c r="AQ64" s="1360"/>
      <c r="AR64" s="1360"/>
      <c r="AS64" s="1360"/>
      <c r="AT64" s="1360"/>
      <c r="AU64" s="1360"/>
      <c r="AV64" s="1360"/>
      <c r="AW64" s="1360"/>
      <c r="AX64" s="1360"/>
      <c r="AY64" s="1360"/>
      <c r="AZ64" s="1360"/>
      <c r="BA64" s="1360"/>
      <c r="BB64" s="1360"/>
      <c r="BC64" s="1360"/>
      <c r="BD64" s="1360"/>
    </row>
    <row r="66" spans="5:56" ht="15.75" x14ac:dyDescent="0.25">
      <c r="E66" s="898" t="s">
        <v>400</v>
      </c>
      <c r="F66" s="898"/>
      <c r="G66" s="898"/>
      <c r="H66" s="898"/>
      <c r="I66" s="898"/>
      <c r="J66" s="898"/>
      <c r="K66" s="898"/>
      <c r="L66" s="898"/>
      <c r="M66" s="898"/>
      <c r="N66" s="898"/>
      <c r="O66" s="898"/>
      <c r="P66" s="898"/>
      <c r="Q66" s="898"/>
      <c r="R66" s="898"/>
      <c r="S66" s="898"/>
      <c r="T66" s="898"/>
      <c r="U66" s="898"/>
      <c r="V66" s="898"/>
      <c r="W66" s="898"/>
      <c r="X66" s="898"/>
      <c r="Y66" s="898"/>
      <c r="Z66" s="898"/>
      <c r="AA66" s="898"/>
      <c r="AB66" s="898"/>
      <c r="AC66" s="898"/>
      <c r="AD66" s="898"/>
      <c r="AE66" s="898"/>
      <c r="AF66" s="898"/>
      <c r="AG66" s="898"/>
      <c r="AH66" s="898"/>
      <c r="AI66" s="898"/>
      <c r="AJ66" s="898"/>
      <c r="AK66" s="898"/>
      <c r="AL66" s="898"/>
      <c r="AM66" s="898"/>
      <c r="AN66" s="898"/>
      <c r="AO66" s="898"/>
      <c r="AP66" s="898"/>
      <c r="AQ66" s="898"/>
      <c r="AR66" s="898"/>
      <c r="AS66" s="898"/>
      <c r="AT66" s="898"/>
      <c r="AU66" s="898"/>
      <c r="AV66" s="898"/>
      <c r="AW66" s="898"/>
      <c r="AX66" s="898"/>
      <c r="AY66" s="898"/>
      <c r="AZ66" s="898"/>
      <c r="BA66" s="898"/>
      <c r="BB66" s="898"/>
      <c r="BC66" s="898"/>
      <c r="BD66" s="898"/>
    </row>
    <row r="67" spans="5:56" x14ac:dyDescent="0.25">
      <c r="E67" s="1360" t="s">
        <v>767</v>
      </c>
      <c r="F67" s="1360"/>
      <c r="G67" s="1360"/>
      <c r="H67" s="1360"/>
      <c r="I67" s="1360"/>
      <c r="J67" s="1360"/>
      <c r="K67" s="1360"/>
      <c r="L67" s="1360"/>
      <c r="M67" s="1360"/>
      <c r="N67" s="1360"/>
      <c r="O67" s="1360"/>
      <c r="P67" s="1360"/>
      <c r="Q67" s="1360"/>
      <c r="R67" s="1360"/>
      <c r="S67" s="1360"/>
      <c r="T67" s="1360"/>
      <c r="U67" s="1360"/>
      <c r="V67" s="1360"/>
      <c r="W67" s="1360"/>
      <c r="X67" s="1360"/>
      <c r="Y67" s="1360"/>
      <c r="Z67" s="1360"/>
      <c r="AA67" s="1360"/>
      <c r="AB67" s="1360"/>
      <c r="AC67" s="1360"/>
      <c r="AD67" s="1360"/>
      <c r="AE67" s="1360"/>
      <c r="AF67" s="1360"/>
      <c r="AG67" s="1360"/>
      <c r="AH67" s="1360"/>
      <c r="AI67" s="1360"/>
      <c r="AJ67" s="1360"/>
      <c r="AK67" s="1360"/>
      <c r="AL67" s="1360"/>
      <c r="AM67" s="1360"/>
      <c r="AN67" s="1360"/>
      <c r="AO67" s="1360"/>
      <c r="AP67" s="1360"/>
      <c r="AQ67" s="1360"/>
      <c r="AR67" s="1360"/>
      <c r="AS67" s="1360"/>
      <c r="AT67" s="1360"/>
      <c r="AU67" s="1360"/>
      <c r="AV67" s="1360"/>
      <c r="AW67" s="1360"/>
      <c r="AX67" s="1360"/>
      <c r="AY67" s="1360"/>
      <c r="AZ67" s="1360"/>
      <c r="BA67" s="1360"/>
      <c r="BB67" s="1360"/>
      <c r="BC67" s="1360"/>
      <c r="BD67" s="1360"/>
    </row>
    <row r="68" spans="5:56" x14ac:dyDescent="0.25">
      <c r="E68" s="1360"/>
      <c r="F68" s="1360"/>
      <c r="G68" s="1360"/>
      <c r="H68" s="1360"/>
      <c r="I68" s="1360"/>
      <c r="J68" s="1360"/>
      <c r="K68" s="1360"/>
      <c r="L68" s="1360"/>
      <c r="M68" s="1360"/>
      <c r="N68" s="1360"/>
      <c r="O68" s="1360"/>
      <c r="P68" s="1360"/>
      <c r="Q68" s="1360"/>
      <c r="R68" s="1360"/>
      <c r="S68" s="1360"/>
      <c r="T68" s="1360"/>
      <c r="U68" s="1360"/>
      <c r="V68" s="1360"/>
      <c r="W68" s="1360"/>
      <c r="X68" s="1360"/>
      <c r="Y68" s="1360"/>
      <c r="Z68" s="1360"/>
      <c r="AA68" s="1360"/>
      <c r="AB68" s="1360"/>
      <c r="AC68" s="1360"/>
      <c r="AD68" s="1360"/>
      <c r="AE68" s="1360"/>
      <c r="AF68" s="1360"/>
      <c r="AG68" s="1360"/>
      <c r="AH68" s="1360"/>
      <c r="AI68" s="1360"/>
      <c r="AJ68" s="1360"/>
      <c r="AK68" s="1360"/>
      <c r="AL68" s="1360"/>
      <c r="AM68" s="1360"/>
      <c r="AN68" s="1360"/>
      <c r="AO68" s="1360"/>
      <c r="AP68" s="1360"/>
      <c r="AQ68" s="1360"/>
      <c r="AR68" s="1360"/>
      <c r="AS68" s="1360"/>
      <c r="AT68" s="1360"/>
      <c r="AU68" s="1360"/>
      <c r="AV68" s="1360"/>
      <c r="AW68" s="1360"/>
      <c r="AX68" s="1360"/>
      <c r="AY68" s="1360"/>
      <c r="AZ68" s="1360"/>
      <c r="BA68" s="1360"/>
      <c r="BB68" s="1360"/>
      <c r="BC68" s="1360"/>
      <c r="BD68" s="1360"/>
    </row>
    <row r="69" spans="5:56" x14ac:dyDescent="0.25">
      <c r="E69" s="1360"/>
      <c r="F69" s="1360"/>
      <c r="G69" s="1360"/>
      <c r="H69" s="1360"/>
      <c r="I69" s="1360"/>
      <c r="J69" s="1360"/>
      <c r="K69" s="1360"/>
      <c r="L69" s="1360"/>
      <c r="M69" s="1360"/>
      <c r="N69" s="1360"/>
      <c r="O69" s="1360"/>
      <c r="P69" s="1360"/>
      <c r="Q69" s="1360"/>
      <c r="R69" s="1360"/>
      <c r="S69" s="1360"/>
      <c r="T69" s="1360"/>
      <c r="U69" s="1360"/>
      <c r="V69" s="1360"/>
      <c r="W69" s="1360"/>
      <c r="X69" s="1360"/>
      <c r="Y69" s="1360"/>
      <c r="Z69" s="1360"/>
      <c r="AA69" s="1360"/>
      <c r="AB69" s="1360"/>
      <c r="AC69" s="1360"/>
      <c r="AD69" s="1360"/>
      <c r="AE69" s="1360"/>
      <c r="AF69" s="1360"/>
      <c r="AG69" s="1360"/>
      <c r="AH69" s="1360"/>
      <c r="AI69" s="1360"/>
      <c r="AJ69" s="1360"/>
      <c r="AK69" s="1360"/>
      <c r="AL69" s="1360"/>
      <c r="AM69" s="1360"/>
      <c r="AN69" s="1360"/>
      <c r="AO69" s="1360"/>
      <c r="AP69" s="1360"/>
      <c r="AQ69" s="1360"/>
      <c r="AR69" s="1360"/>
      <c r="AS69" s="1360"/>
      <c r="AT69" s="1360"/>
      <c r="AU69" s="1360"/>
      <c r="AV69" s="1360"/>
      <c r="AW69" s="1360"/>
      <c r="AX69" s="1360"/>
      <c r="AY69" s="1360"/>
      <c r="AZ69" s="1360"/>
      <c r="BA69" s="1360"/>
      <c r="BB69" s="1360"/>
      <c r="BC69" s="1360"/>
      <c r="BD69" s="1360"/>
    </row>
  </sheetData>
  <sheetProtection algorithmName="SHA-512" hashValue="YNye3Ife+Hl66Ye4PBV+11rjV+JlY4pzXsWEJorqdeC9WmR8Cgtm72ClEN92d7DkmSfpmZx677zFGA7T4a1IXA==" saltValue="XRGU5L3BBDffTTvaVmj6eA==" spinCount="100000" sheet="1" objects="1" scenarios="1"/>
  <mergeCells count="23">
    <mergeCell ref="BF7:CE7"/>
    <mergeCell ref="E46:BD46"/>
    <mergeCell ref="E47:BD49"/>
    <mergeCell ref="G2:AZ2"/>
    <mergeCell ref="G3:AZ3"/>
    <mergeCell ref="E5:BB5"/>
    <mergeCell ref="E6:BB13"/>
    <mergeCell ref="E67:BD69"/>
    <mergeCell ref="E14:BB14"/>
    <mergeCell ref="E52:BD54"/>
    <mergeCell ref="E56:BD56"/>
    <mergeCell ref="E58:BD64"/>
    <mergeCell ref="E66:BD66"/>
    <mergeCell ref="E51:BD51"/>
    <mergeCell ref="E15:BB20"/>
    <mergeCell ref="E22:BB22"/>
    <mergeCell ref="E23:BB27"/>
    <mergeCell ref="E29:BB30"/>
    <mergeCell ref="E32:BB33"/>
    <mergeCell ref="E35:BC35"/>
    <mergeCell ref="E36:BB39"/>
    <mergeCell ref="E41:BB41"/>
    <mergeCell ref="E42:BB44"/>
  </mergeCells>
  <printOptions horizontalCentered="1"/>
  <pageMargins left="0.7" right="0.7" top="0.75" bottom="0.75" header="0.3" footer="0.3"/>
  <pageSetup orientation="portrait" r:id="rId1"/>
  <headerFooter>
    <oddHeader>&amp;C&amp;G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7B52-64CD-4226-AECB-E76ACE760AC7}">
  <sheetPr codeName="Sheet63">
    <tabColor theme="1"/>
    <pageSetUpPr fitToPage="1"/>
  </sheetPr>
  <dimension ref="A1:BT58"/>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4" width="1.7109375" customWidth="1"/>
    <col min="72" max="72" width="12.42578125" hidden="1" customWidth="1"/>
  </cols>
  <sheetData>
    <row r="1" spans="1:72" x14ac:dyDescent="0.25">
      <c r="A1" s="11"/>
    </row>
    <row r="2" spans="1:72" ht="15.75" x14ac:dyDescent="0.25">
      <c r="BM2" s="1593"/>
      <c r="BN2" s="1593"/>
      <c r="BO2" s="1593"/>
      <c r="BP2" s="1593"/>
    </row>
    <row r="3" spans="1:72" ht="23.25" x14ac:dyDescent="0.35">
      <c r="E3" s="1596" t="s">
        <v>401</v>
      </c>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596"/>
      <c r="AZ3" s="1596"/>
      <c r="BA3" s="1596"/>
      <c r="BB3" s="1596"/>
      <c r="BC3" s="1596"/>
      <c r="BD3" s="1596"/>
      <c r="BE3" s="1596"/>
      <c r="BF3" s="1596"/>
    </row>
    <row r="4" spans="1:72" ht="18.75" x14ac:dyDescent="0.3">
      <c r="E4" s="605"/>
      <c r="F4" s="739" t="s">
        <v>402</v>
      </c>
      <c r="G4" s="739"/>
      <c r="H4" s="739"/>
      <c r="I4" s="739"/>
      <c r="J4" s="739"/>
      <c r="K4" s="739"/>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c r="AT4" s="739"/>
      <c r="AU4" s="739"/>
      <c r="AV4" s="739"/>
      <c r="AW4" s="739"/>
      <c r="AX4" s="739"/>
      <c r="AY4" s="739"/>
      <c r="AZ4" s="739"/>
      <c r="BA4" s="739"/>
      <c r="BB4" s="739"/>
      <c r="BC4" s="739"/>
      <c r="BD4" s="739"/>
      <c r="BE4" s="739"/>
      <c r="BF4" s="605"/>
    </row>
    <row r="5" spans="1:72" ht="18.75" x14ac:dyDescent="0.3">
      <c r="E5" s="605"/>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c r="AT5" s="739"/>
      <c r="AU5" s="739"/>
      <c r="AV5" s="739"/>
      <c r="AW5" s="739"/>
      <c r="AX5" s="739"/>
      <c r="AY5" s="739"/>
      <c r="AZ5" s="739"/>
      <c r="BA5" s="739"/>
      <c r="BB5" s="739"/>
      <c r="BC5" s="739"/>
      <c r="BD5" s="739"/>
      <c r="BE5" s="739"/>
      <c r="BF5" s="605"/>
    </row>
    <row r="7" spans="1:72" ht="18.75" x14ac:dyDescent="0.3">
      <c r="F7" s="105" t="s">
        <v>403</v>
      </c>
      <c r="G7" s="105"/>
      <c r="H7" s="105"/>
      <c r="I7" s="105"/>
      <c r="J7" s="105"/>
      <c r="K7" s="105"/>
      <c r="L7" s="105"/>
      <c r="M7" s="605"/>
      <c r="N7" s="605"/>
    </row>
    <row r="8" spans="1:72" ht="18.75" x14ac:dyDescent="0.3">
      <c r="F8" s="605"/>
      <c r="G8" s="605"/>
      <c r="H8" s="605"/>
      <c r="I8" s="605"/>
      <c r="J8" s="605"/>
      <c r="K8" s="605"/>
      <c r="L8" s="605"/>
      <c r="M8" s="605"/>
      <c r="N8" s="605"/>
      <c r="BT8" t="s">
        <v>40</v>
      </c>
    </row>
    <row r="9" spans="1:72" ht="18.75" x14ac:dyDescent="0.25">
      <c r="F9" s="1594" t="s">
        <v>404</v>
      </c>
      <c r="G9" s="1594"/>
      <c r="H9" s="1594"/>
      <c r="I9" s="1594"/>
      <c r="J9" s="1594"/>
      <c r="K9" s="1594"/>
      <c r="L9" s="1594"/>
      <c r="M9" s="1594"/>
      <c r="N9" s="1594"/>
      <c r="O9" s="1595"/>
      <c r="P9" s="1595"/>
      <c r="Q9" s="1595"/>
      <c r="R9" s="1595"/>
      <c r="BT9" t="s">
        <v>41</v>
      </c>
    </row>
    <row r="10" spans="1:72" ht="18.75" x14ac:dyDescent="0.3">
      <c r="F10" s="605"/>
      <c r="G10" s="605"/>
      <c r="H10" s="605"/>
      <c r="I10" s="605"/>
      <c r="J10" s="605"/>
      <c r="K10" s="605"/>
      <c r="L10" s="605"/>
      <c r="M10" s="605"/>
      <c r="N10" s="605"/>
      <c r="O10" s="605"/>
      <c r="P10" s="605"/>
      <c r="Q10" s="605"/>
      <c r="R10" s="605"/>
      <c r="AA10" s="605"/>
      <c r="AB10" s="605"/>
      <c r="AC10" s="605"/>
      <c r="AD10" s="605"/>
      <c r="AE10" s="605"/>
      <c r="AF10" s="605"/>
      <c r="AG10" s="605"/>
      <c r="AH10" s="605"/>
      <c r="AI10" s="605"/>
      <c r="AJ10" s="605"/>
      <c r="AK10" s="605"/>
      <c r="AL10" s="605"/>
      <c r="AM10" s="605"/>
      <c r="AN10" s="605"/>
    </row>
    <row r="11" spans="1:72" ht="18.75" x14ac:dyDescent="0.25">
      <c r="F11" s="1594" t="s">
        <v>405</v>
      </c>
      <c r="G11" s="1594"/>
      <c r="H11" s="1594"/>
      <c r="I11" s="1594"/>
      <c r="J11" s="1594"/>
      <c r="K11" s="1594"/>
      <c r="L11" s="1594"/>
      <c r="M11" s="1594"/>
      <c r="N11" s="1594"/>
      <c r="O11" s="1595"/>
      <c r="P11" s="1595"/>
      <c r="Q11" s="1595"/>
      <c r="R11" s="1595"/>
      <c r="Y11" s="1597" t="s">
        <v>406</v>
      </c>
      <c r="Z11" s="1597"/>
      <c r="AA11" s="1597"/>
      <c r="AB11" s="1597"/>
      <c r="AC11" s="1597"/>
      <c r="AD11" s="1597"/>
      <c r="AE11" s="1597"/>
      <c r="AF11" s="1597"/>
      <c r="AG11" s="1597"/>
      <c r="AH11" s="1597"/>
      <c r="AI11" s="1597"/>
      <c r="AJ11" s="1597"/>
      <c r="AK11" s="1597"/>
      <c r="AL11" s="1597"/>
      <c r="AM11" s="1597"/>
      <c r="AN11" s="1597"/>
      <c r="AP11" s="1053"/>
      <c r="AQ11" s="1053"/>
      <c r="AR11" s="1053"/>
      <c r="AS11" s="1053"/>
      <c r="BT11" t="s">
        <v>270</v>
      </c>
    </row>
    <row r="12" spans="1:72" ht="18.75" x14ac:dyDescent="0.3">
      <c r="F12" s="605"/>
      <c r="G12" s="605"/>
      <c r="H12" s="605"/>
      <c r="I12" s="605"/>
      <c r="J12" s="605"/>
      <c r="K12" s="605"/>
      <c r="L12" s="605"/>
      <c r="M12" s="605"/>
      <c r="N12" s="605"/>
      <c r="O12" s="605"/>
      <c r="P12" s="605"/>
      <c r="Q12" s="605"/>
      <c r="R12" s="605"/>
      <c r="AA12" s="605"/>
      <c r="AB12" s="605"/>
      <c r="AC12" s="605"/>
      <c r="AD12" s="605"/>
      <c r="AE12" s="605"/>
      <c r="AF12" s="605"/>
      <c r="AG12" s="605"/>
      <c r="AH12" s="605"/>
      <c r="AI12" s="605"/>
      <c r="AJ12" s="605"/>
      <c r="AK12" s="605"/>
      <c r="AL12" s="605"/>
      <c r="AM12" s="605"/>
      <c r="AN12" s="605"/>
      <c r="BM12" s="839"/>
      <c r="BN12" s="839"/>
      <c r="BO12" s="839"/>
      <c r="BP12" s="839"/>
      <c r="BQ12" s="839"/>
      <c r="BT12" t="s">
        <v>407</v>
      </c>
    </row>
    <row r="13" spans="1:72" ht="18.75" x14ac:dyDescent="0.3">
      <c r="F13" s="1594" t="s">
        <v>408</v>
      </c>
      <c r="G13" s="1594"/>
      <c r="H13" s="1594"/>
      <c r="I13" s="1594"/>
      <c r="J13" s="1594"/>
      <c r="K13" s="1594"/>
      <c r="L13" s="1594"/>
      <c r="M13" s="1594"/>
      <c r="N13" s="605"/>
      <c r="O13" s="1595"/>
      <c r="P13" s="1595"/>
      <c r="Q13" s="1595"/>
      <c r="R13" s="1595"/>
      <c r="Z13" s="1592" t="s">
        <v>409</v>
      </c>
      <c r="AA13" s="1592"/>
      <c r="AB13" s="1592"/>
      <c r="AC13" s="1592"/>
      <c r="AD13" s="1592"/>
      <c r="AE13" s="1592"/>
      <c r="AF13" s="1592"/>
      <c r="AG13" s="1592"/>
      <c r="AH13" s="1592"/>
      <c r="AI13" s="1592"/>
      <c r="AJ13" s="1592"/>
      <c r="AK13" s="1592"/>
      <c r="AL13" s="1592"/>
      <c r="AM13" s="1592"/>
      <c r="AN13" s="605"/>
      <c r="AP13" s="1053"/>
      <c r="AQ13" s="1053"/>
      <c r="AR13" s="1053"/>
      <c r="AS13" s="1053"/>
      <c r="BM13" s="621"/>
      <c r="BN13" s="288"/>
      <c r="BO13" s="621"/>
      <c r="BP13" s="621"/>
      <c r="BQ13" s="621"/>
      <c r="BS13" s="134"/>
      <c r="BT13" t="s">
        <v>410</v>
      </c>
    </row>
    <row r="14" spans="1:72" x14ac:dyDescent="0.25">
      <c r="BM14" s="134"/>
      <c r="BN14" s="134"/>
      <c r="BO14" s="134"/>
      <c r="BP14" s="134"/>
      <c r="BQ14" s="134"/>
      <c r="BR14" s="475"/>
      <c r="BS14" s="134"/>
      <c r="BT14" t="s">
        <v>411</v>
      </c>
    </row>
    <row r="15" spans="1:72" ht="15.75" x14ac:dyDescent="0.25">
      <c r="F15" s="843" t="s">
        <v>412</v>
      </c>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M15" s="1615"/>
      <c r="BN15" s="1615"/>
      <c r="BO15" s="1615"/>
      <c r="BP15" s="1615"/>
      <c r="BQ15" s="1615"/>
      <c r="BR15" s="288"/>
      <c r="BS15" s="134"/>
      <c r="BT15" t="s">
        <v>413</v>
      </c>
    </row>
    <row r="16" spans="1:72" x14ac:dyDescent="0.25">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c r="AD16" s="843"/>
      <c r="AE16" s="843"/>
      <c r="AF16" s="843"/>
      <c r="AG16" s="843"/>
      <c r="AH16" s="843"/>
      <c r="AI16" s="843"/>
      <c r="AJ16" s="843"/>
      <c r="AK16" s="843"/>
      <c r="AL16" s="843"/>
      <c r="AM16" s="843"/>
      <c r="AN16" s="843"/>
      <c r="AO16" s="843"/>
      <c r="AP16" s="843"/>
      <c r="AQ16" s="843"/>
      <c r="AR16" s="843"/>
      <c r="AS16" s="843"/>
      <c r="AT16" s="843"/>
      <c r="AU16" s="843"/>
      <c r="AV16" s="843"/>
      <c r="AW16" s="843"/>
      <c r="AX16" s="843"/>
      <c r="AY16" s="843"/>
      <c r="AZ16" s="843"/>
      <c r="BA16" s="843"/>
      <c r="BB16" s="843"/>
      <c r="BC16" s="843"/>
      <c r="BD16" s="843"/>
      <c r="BM16" s="134"/>
      <c r="BN16" s="134"/>
      <c r="BO16" s="134"/>
      <c r="BP16" s="134"/>
      <c r="BQ16" s="134"/>
      <c r="BR16" s="475"/>
      <c r="BS16" s="134"/>
    </row>
    <row r="17" spans="6:71" ht="15.75" x14ac:dyDescent="0.25">
      <c r="BM17" s="1616"/>
      <c r="BN17" s="1616"/>
      <c r="BO17" s="1616"/>
      <c r="BP17" s="1616"/>
      <c r="BQ17" s="1616"/>
      <c r="BR17" s="475"/>
      <c r="BS17" s="134"/>
    </row>
    <row r="18" spans="6:71" ht="18.75" x14ac:dyDescent="0.3">
      <c r="F18" s="1598"/>
      <c r="G18" s="1598"/>
      <c r="H18" s="1598"/>
      <c r="I18" s="1598"/>
      <c r="J18" s="1598"/>
      <c r="K18" s="1598"/>
      <c r="L18" s="1598"/>
      <c r="M18" s="1598"/>
      <c r="N18" s="1598"/>
      <c r="O18" s="1598"/>
      <c r="P18" s="1598"/>
      <c r="Q18" s="1598"/>
      <c r="R18" s="1598"/>
      <c r="S18" s="1598"/>
      <c r="T18" s="1598"/>
      <c r="U18" s="1598"/>
      <c r="V18" s="1598"/>
      <c r="W18" s="1598"/>
      <c r="X18" s="1598"/>
      <c r="Y18" s="1598"/>
      <c r="Z18" s="1598"/>
      <c r="AA18" s="1598"/>
      <c r="AB18" s="1598"/>
      <c r="AC18" s="605"/>
      <c r="AD18" s="605"/>
      <c r="AE18" s="605"/>
      <c r="AF18" s="605"/>
      <c r="AG18" s="605"/>
      <c r="AH18" s="605"/>
      <c r="AI18" s="1598"/>
      <c r="AJ18" s="1598"/>
      <c r="AK18" s="1598"/>
      <c r="AL18" s="1598"/>
      <c r="AM18" s="1598"/>
      <c r="AN18" s="1598"/>
      <c r="AO18" s="1598"/>
      <c r="AP18" s="1598"/>
      <c r="AQ18" s="1598"/>
      <c r="AR18" s="1598"/>
      <c r="AS18" s="1598"/>
      <c r="AT18" s="1598"/>
      <c r="AU18" s="1598"/>
      <c r="AV18" s="1598"/>
      <c r="AW18" s="1598"/>
      <c r="AX18" s="1598"/>
      <c r="AY18" s="1598"/>
      <c r="AZ18" s="1598"/>
      <c r="BA18" s="1598"/>
      <c r="BB18" s="1598"/>
      <c r="BC18" s="1598"/>
      <c r="BD18" s="1598"/>
      <c r="BE18" s="1598"/>
      <c r="BM18" s="134"/>
      <c r="BN18" s="134"/>
      <c r="BO18" s="134"/>
      <c r="BP18" s="134"/>
      <c r="BQ18" s="134"/>
      <c r="BR18" s="475"/>
      <c r="BS18" s="134"/>
    </row>
    <row r="19" spans="6:71" ht="18.75" x14ac:dyDescent="0.3">
      <c r="F19" s="1598"/>
      <c r="G19" s="1598"/>
      <c r="H19" s="1598"/>
      <c r="I19" s="1598"/>
      <c r="J19" s="1598"/>
      <c r="K19" s="1598"/>
      <c r="L19" s="1598"/>
      <c r="M19" s="1598"/>
      <c r="N19" s="1598"/>
      <c r="O19" s="1598"/>
      <c r="P19" s="1598"/>
      <c r="Q19" s="1598"/>
      <c r="R19" s="1598"/>
      <c r="S19" s="1598"/>
      <c r="T19" s="1598"/>
      <c r="U19" s="1598"/>
      <c r="V19" s="1598"/>
      <c r="W19" s="1598"/>
      <c r="X19" s="1598"/>
      <c r="Y19" s="1598"/>
      <c r="Z19" s="1598"/>
      <c r="AA19" s="1598"/>
      <c r="AB19" s="1598"/>
      <c r="AC19" s="605"/>
      <c r="AD19" s="605"/>
      <c r="AE19" s="605"/>
      <c r="AF19" s="605"/>
      <c r="AG19" s="605"/>
      <c r="AH19" s="605"/>
      <c r="AI19" s="1598"/>
      <c r="AJ19" s="1598"/>
      <c r="AK19" s="1598"/>
      <c r="AL19" s="1598"/>
      <c r="AM19" s="1598"/>
      <c r="AN19" s="1598"/>
      <c r="AO19" s="1598"/>
      <c r="AP19" s="1598"/>
      <c r="AQ19" s="1598"/>
      <c r="AR19" s="1598"/>
      <c r="AS19" s="1598"/>
      <c r="AT19" s="1598"/>
      <c r="AU19" s="1598"/>
      <c r="AV19" s="1598"/>
      <c r="AW19" s="1598"/>
      <c r="AX19" s="1598"/>
      <c r="AY19" s="1598"/>
      <c r="AZ19" s="1598"/>
      <c r="BA19" s="1598"/>
      <c r="BB19" s="1598"/>
      <c r="BC19" s="1598"/>
      <c r="BD19" s="1598"/>
      <c r="BE19" s="1598"/>
      <c r="BM19" s="1616"/>
      <c r="BN19" s="1616"/>
      <c r="BO19" s="1616"/>
      <c r="BP19" s="1616"/>
      <c r="BQ19" s="1616"/>
      <c r="BR19" s="475"/>
      <c r="BS19" s="134"/>
    </row>
    <row r="20" spans="6:71" ht="18.75" x14ac:dyDescent="0.3">
      <c r="F20" s="1617"/>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9"/>
      <c r="AC20" s="605"/>
      <c r="AD20" s="605"/>
      <c r="AE20" s="605"/>
      <c r="AF20" s="605"/>
      <c r="AG20" s="605"/>
      <c r="AH20" s="605"/>
      <c r="AI20" s="1598"/>
      <c r="AJ20" s="1598"/>
      <c r="AK20" s="1598"/>
      <c r="AL20" s="1598"/>
      <c r="AM20" s="1598"/>
      <c r="AN20" s="1598"/>
      <c r="AO20" s="1598"/>
      <c r="AP20" s="1598"/>
      <c r="AQ20" s="1598"/>
      <c r="AR20" s="1598"/>
      <c r="AS20" s="1598"/>
      <c r="AT20" s="1598"/>
      <c r="AU20" s="1598"/>
      <c r="AV20" s="1598"/>
      <c r="AW20" s="1598"/>
      <c r="AX20" s="1598"/>
      <c r="AY20" s="1598"/>
      <c r="AZ20" s="1598"/>
      <c r="BA20" s="1598"/>
      <c r="BB20" s="1598"/>
      <c r="BC20" s="1598"/>
      <c r="BD20" s="1598"/>
      <c r="BE20" s="1598"/>
      <c r="BM20" s="134"/>
      <c r="BN20" s="134"/>
      <c r="BO20" s="134"/>
      <c r="BP20" s="134"/>
      <c r="BQ20" s="134"/>
      <c r="BR20" s="134"/>
      <c r="BS20" s="134"/>
    </row>
    <row r="21" spans="6:71" ht="18.75" x14ac:dyDescent="0.3">
      <c r="F21" s="1598"/>
      <c r="G21" s="1598"/>
      <c r="H21" s="1598"/>
      <c r="I21" s="1598"/>
      <c r="J21" s="1598"/>
      <c r="K21" s="1598"/>
      <c r="L21" s="1598"/>
      <c r="M21" s="1598"/>
      <c r="N21" s="1598"/>
      <c r="O21" s="1598"/>
      <c r="P21" s="1598"/>
      <c r="Q21" s="1598"/>
      <c r="R21" s="1598"/>
      <c r="S21" s="1598"/>
      <c r="T21" s="1598"/>
      <c r="U21" s="1598"/>
      <c r="V21" s="1598"/>
      <c r="W21" s="1598"/>
      <c r="X21" s="1598"/>
      <c r="Y21" s="1598"/>
      <c r="Z21" s="1598"/>
      <c r="AA21" s="1598"/>
      <c r="AB21" s="1598"/>
      <c r="AC21" s="605"/>
      <c r="AD21" s="605"/>
      <c r="AE21" s="605"/>
      <c r="AF21" s="605"/>
      <c r="AG21" s="605"/>
      <c r="AH21" s="605"/>
      <c r="AI21" s="1598"/>
      <c r="AJ21" s="1598"/>
      <c r="AK21" s="1598"/>
      <c r="AL21" s="1598"/>
      <c r="AM21" s="1598"/>
      <c r="AN21" s="1598"/>
      <c r="AO21" s="1598"/>
      <c r="AP21" s="1598"/>
      <c r="AQ21" s="1598"/>
      <c r="AR21" s="1598"/>
      <c r="AS21" s="1598"/>
      <c r="AT21" s="1598"/>
      <c r="AU21" s="1598"/>
      <c r="AV21" s="1598"/>
      <c r="AW21" s="1598"/>
      <c r="AX21" s="1598"/>
      <c r="AY21" s="1598"/>
      <c r="AZ21" s="1598"/>
      <c r="BA21" s="1598"/>
      <c r="BB21" s="1598"/>
      <c r="BC21" s="1598"/>
      <c r="BD21" s="1598"/>
      <c r="BE21" s="1598"/>
      <c r="BM21" s="134"/>
      <c r="BN21" s="134"/>
      <c r="BO21" s="134"/>
      <c r="BP21" s="134"/>
      <c r="BQ21" s="134"/>
      <c r="BR21" s="134"/>
      <c r="BS21" s="134"/>
    </row>
    <row r="22" spans="6:71" ht="18.75" x14ac:dyDescent="0.3">
      <c r="F22" s="1598"/>
      <c r="G22" s="1598"/>
      <c r="H22" s="1598"/>
      <c r="I22" s="1598"/>
      <c r="J22" s="1598"/>
      <c r="K22" s="1598"/>
      <c r="L22" s="1598"/>
      <c r="M22" s="1598"/>
      <c r="N22" s="1598"/>
      <c r="O22" s="1598"/>
      <c r="P22" s="1598"/>
      <c r="Q22" s="1598"/>
      <c r="R22" s="1598"/>
      <c r="S22" s="1598"/>
      <c r="T22" s="1598"/>
      <c r="U22" s="1598"/>
      <c r="V22" s="1598"/>
      <c r="W22" s="1598"/>
      <c r="X22" s="1598"/>
      <c r="Y22" s="1598"/>
      <c r="Z22" s="1598"/>
      <c r="AA22" s="1598"/>
      <c r="AB22" s="1598"/>
      <c r="AC22" s="605"/>
      <c r="AD22" s="605"/>
      <c r="AE22" s="605"/>
      <c r="AF22" s="605"/>
      <c r="AG22" s="605"/>
      <c r="AH22" s="605"/>
      <c r="AI22" s="1598"/>
      <c r="AJ22" s="1598"/>
      <c r="AK22" s="1598"/>
      <c r="AL22" s="1598"/>
      <c r="AM22" s="1598"/>
      <c r="AN22" s="1598"/>
      <c r="AO22" s="1598"/>
      <c r="AP22" s="1598"/>
      <c r="AQ22" s="1598"/>
      <c r="AR22" s="1598"/>
      <c r="AS22" s="1598"/>
      <c r="AT22" s="1598"/>
      <c r="AU22" s="1598"/>
      <c r="AV22" s="1598"/>
      <c r="AW22" s="1598"/>
      <c r="AX22" s="1598"/>
      <c r="AY22" s="1598"/>
      <c r="AZ22" s="1598"/>
      <c r="BA22" s="1598"/>
      <c r="BB22" s="1598"/>
      <c r="BC22" s="1598"/>
      <c r="BD22" s="1598"/>
      <c r="BE22" s="1598"/>
      <c r="BM22" s="1614" t="s">
        <v>253</v>
      </c>
      <c r="BN22" s="1614"/>
      <c r="BO22" s="1614"/>
      <c r="BP22" s="1614"/>
      <c r="BQ22" s="1614"/>
      <c r="BR22" s="1614"/>
      <c r="BS22" s="1614"/>
    </row>
    <row r="23" spans="6:71" x14ac:dyDescent="0.25">
      <c r="BM23" s="134"/>
      <c r="BN23" s="134"/>
      <c r="BO23" s="134"/>
      <c r="BP23" s="134"/>
      <c r="BQ23" s="134"/>
      <c r="BR23" s="134"/>
      <c r="BS23" s="134"/>
    </row>
    <row r="24" spans="6:71" ht="18.75" customHeight="1" x14ac:dyDescent="0.3">
      <c r="F24" s="622" t="s">
        <v>414</v>
      </c>
      <c r="G24" s="607"/>
      <c r="H24" s="607"/>
      <c r="I24" s="607"/>
      <c r="J24" s="607"/>
      <c r="K24" s="607"/>
      <c r="L24" s="607"/>
      <c r="M24" s="607"/>
      <c r="N24" s="607"/>
      <c r="O24" s="607"/>
      <c r="P24" s="607"/>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c r="AT24" s="201"/>
      <c r="AU24" s="201"/>
      <c r="AV24" s="201"/>
      <c r="AW24" s="201"/>
      <c r="AX24" s="201"/>
      <c r="AY24" s="201"/>
      <c r="AZ24" s="201"/>
      <c r="BA24" s="201"/>
      <c r="BB24" s="201"/>
      <c r="BC24" s="201"/>
      <c r="BD24" s="201"/>
      <c r="BE24" s="609"/>
      <c r="BM24" s="134"/>
      <c r="BN24" s="134"/>
      <c r="BO24" s="134"/>
      <c r="BP24" s="134"/>
      <c r="BQ24" s="134"/>
      <c r="BR24" s="134"/>
      <c r="BS24" s="134"/>
    </row>
    <row r="25" spans="6:71" ht="24" customHeight="1" thickBot="1" x14ac:dyDescent="0.3">
      <c r="F25" s="1582" t="s">
        <v>415</v>
      </c>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c r="AN25" s="1583"/>
      <c r="AO25" s="1583"/>
      <c r="AP25" s="1583"/>
      <c r="AQ25" s="1583"/>
      <c r="AR25" s="1583"/>
      <c r="AS25" s="1583"/>
      <c r="AT25" s="1583"/>
      <c r="AU25" s="1583"/>
      <c r="AV25" s="1583"/>
      <c r="AW25" s="1583"/>
      <c r="AX25" s="1583"/>
      <c r="AY25" s="1583"/>
      <c r="AZ25" s="1583"/>
      <c r="BA25" s="1583"/>
      <c r="BB25" s="1583"/>
      <c r="BC25" s="1583"/>
      <c r="BD25" s="1583"/>
      <c r="BE25" s="204"/>
      <c r="BM25" s="134"/>
      <c r="BN25" s="134"/>
      <c r="BO25" s="134"/>
      <c r="BP25" s="134"/>
      <c r="BQ25" s="134"/>
      <c r="BR25" s="134"/>
      <c r="BS25" s="134"/>
    </row>
    <row r="26" spans="6:71" ht="18.75" customHeight="1" thickBot="1" x14ac:dyDescent="0.3">
      <c r="F26" s="616"/>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Z26" s="1588"/>
      <c r="BA26" s="1589"/>
      <c r="BB26" s="1589"/>
      <c r="BC26" s="1590"/>
      <c r="BE26" s="204"/>
      <c r="BM26" s="134"/>
      <c r="BN26" s="134"/>
      <c r="BO26" s="134"/>
      <c r="BP26" s="134"/>
      <c r="BQ26" s="134"/>
      <c r="BR26" s="134"/>
      <c r="BS26" s="134"/>
    </row>
    <row r="27" spans="6:71" ht="6.75" customHeight="1" x14ac:dyDescent="0.25">
      <c r="F27" s="610"/>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3"/>
      <c r="BM27" s="134"/>
      <c r="BN27" s="134"/>
      <c r="BO27" s="134"/>
      <c r="BP27" s="134"/>
      <c r="BQ27" s="134"/>
      <c r="BR27" s="134"/>
      <c r="BS27" s="134"/>
    </row>
    <row r="28" spans="6:71" ht="18.75" x14ac:dyDescent="0.25">
      <c r="F28" s="623" t="s">
        <v>397</v>
      </c>
      <c r="G28" s="624"/>
      <c r="H28" s="624"/>
      <c r="I28" s="624"/>
      <c r="J28" s="624"/>
      <c r="K28" s="624"/>
      <c r="L28" s="624"/>
      <c r="M28" s="624"/>
      <c r="N28" s="624"/>
      <c r="O28" s="624"/>
      <c r="P28" s="624"/>
      <c r="Q28" s="624"/>
      <c r="R28" s="624"/>
      <c r="S28" s="624"/>
      <c r="T28" s="625"/>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5"/>
      <c r="AW28" s="625"/>
      <c r="AX28" s="625"/>
      <c r="AY28" s="625"/>
      <c r="AZ28" s="625"/>
      <c r="BA28" s="625"/>
      <c r="BB28" s="625"/>
      <c r="BC28" s="625"/>
      <c r="BD28" s="625"/>
      <c r="BE28" s="204"/>
      <c r="BM28" s="134"/>
      <c r="BN28" s="134"/>
      <c r="BO28" s="134"/>
      <c r="BP28" s="134"/>
      <c r="BQ28" s="134"/>
      <c r="BR28" s="134"/>
      <c r="BS28" s="134"/>
    </row>
    <row r="29" spans="6:71" ht="15" customHeight="1" x14ac:dyDescent="0.25">
      <c r="F29" s="1582" t="s">
        <v>769</v>
      </c>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1583"/>
      <c r="AO29" s="1583"/>
      <c r="AP29" s="1583"/>
      <c r="AQ29" s="1583"/>
      <c r="AR29" s="1583"/>
      <c r="AS29" s="1583"/>
      <c r="AT29" s="1583"/>
      <c r="AU29" s="1583"/>
      <c r="AV29" s="1583"/>
      <c r="AW29" s="1583"/>
      <c r="AX29" s="1583"/>
      <c r="AY29" s="1583"/>
      <c r="AZ29" s="1583"/>
      <c r="BA29" s="1583"/>
      <c r="BB29" s="1583"/>
      <c r="BC29" s="1583"/>
      <c r="BD29" s="1583"/>
      <c r="BE29" s="204"/>
      <c r="BM29" s="134"/>
      <c r="BN29" s="134"/>
      <c r="BO29" s="134"/>
      <c r="BP29" s="134"/>
      <c r="BQ29" s="134"/>
      <c r="BR29" s="134"/>
      <c r="BS29" s="134"/>
    </row>
    <row r="30" spans="6:71" ht="26.25" customHeight="1" thickBot="1" x14ac:dyDescent="0.3">
      <c r="F30" s="1582"/>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1583"/>
      <c r="AO30" s="1583"/>
      <c r="AP30" s="1583"/>
      <c r="AQ30" s="1583"/>
      <c r="AR30" s="1583"/>
      <c r="AS30" s="1583"/>
      <c r="AT30" s="1583"/>
      <c r="AU30" s="1583"/>
      <c r="AV30" s="1583"/>
      <c r="AW30" s="1583"/>
      <c r="AX30" s="1583"/>
      <c r="AY30" s="1583"/>
      <c r="AZ30" s="1583"/>
      <c r="BA30" s="1583"/>
      <c r="BB30" s="1583"/>
      <c r="BC30" s="1583"/>
      <c r="BD30" s="1583"/>
      <c r="BE30" s="204"/>
    </row>
    <row r="31" spans="6:71" ht="18.75" customHeight="1" thickBot="1" x14ac:dyDescent="0.3">
      <c r="F31" s="614"/>
      <c r="G31" s="604"/>
      <c r="H31" s="604"/>
      <c r="I31" s="604"/>
      <c r="J31" s="604"/>
      <c r="K31" s="604"/>
      <c r="L31" s="604"/>
      <c r="M31" s="604"/>
      <c r="N31" s="604"/>
      <c r="O31" s="604"/>
      <c r="P31" s="604"/>
      <c r="Q31" s="604"/>
      <c r="R31" s="604"/>
      <c r="S31" s="604"/>
      <c r="T31" s="604"/>
      <c r="U31" s="604"/>
      <c r="V31" s="604"/>
      <c r="W31" s="604"/>
      <c r="X31" s="604"/>
      <c r="Y31" s="604"/>
      <c r="Z31" s="604"/>
      <c r="AA31" s="604"/>
      <c r="AB31" s="604"/>
      <c r="AC31" s="604"/>
      <c r="AD31" s="604"/>
      <c r="AE31" s="604"/>
      <c r="AF31" s="604"/>
      <c r="AG31" s="604"/>
      <c r="AH31" s="604"/>
      <c r="AI31" s="604"/>
      <c r="AJ31" s="604"/>
      <c r="AK31" s="604"/>
      <c r="AL31" s="604"/>
      <c r="AM31" s="604"/>
      <c r="AN31" s="604"/>
      <c r="AO31" s="604"/>
      <c r="AP31" s="604"/>
      <c r="AQ31" s="604"/>
      <c r="AR31" s="604"/>
      <c r="AS31" s="604"/>
      <c r="AZ31" s="1588"/>
      <c r="BA31" s="1589"/>
      <c r="BB31" s="1589"/>
      <c r="BC31" s="1590"/>
      <c r="BE31" s="204"/>
    </row>
    <row r="32" spans="6:71" ht="6.75" customHeight="1" x14ac:dyDescent="0.25">
      <c r="F32" s="611"/>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12"/>
      <c r="AQ32" s="612"/>
      <c r="AR32" s="612"/>
      <c r="AS32" s="612"/>
      <c r="AT32" s="202"/>
      <c r="AU32" s="202"/>
      <c r="AV32" s="202"/>
      <c r="AW32" s="202"/>
      <c r="AX32" s="202"/>
      <c r="AY32" s="202"/>
      <c r="AZ32" s="613"/>
      <c r="BA32" s="613"/>
      <c r="BB32" s="613"/>
      <c r="BC32" s="613"/>
      <c r="BD32" s="202"/>
      <c r="BE32" s="203"/>
    </row>
    <row r="33" spans="6:57" ht="15" customHeight="1" x14ac:dyDescent="0.25">
      <c r="F33" s="1612" t="s">
        <v>445</v>
      </c>
      <c r="G33" s="1613"/>
      <c r="H33" s="1613"/>
      <c r="I33" s="1613"/>
      <c r="J33" s="1613"/>
      <c r="K33" s="1613"/>
      <c r="L33" s="1613"/>
      <c r="M33" s="1613"/>
      <c r="N33" s="1613"/>
      <c r="O33" s="1613"/>
      <c r="P33" s="1613"/>
      <c r="Q33" s="1613"/>
      <c r="R33" s="1613"/>
      <c r="S33" s="1613"/>
      <c r="T33" s="1613"/>
      <c r="U33" s="1613"/>
      <c r="V33" s="1613"/>
      <c r="W33" s="1613"/>
      <c r="X33" s="1613"/>
      <c r="Y33" s="1613"/>
      <c r="Z33" s="626"/>
      <c r="AA33" s="626"/>
      <c r="AB33" s="626"/>
      <c r="AC33" s="626"/>
      <c r="AD33" s="626"/>
      <c r="AE33" s="626"/>
      <c r="AF33" s="626"/>
      <c r="AG33" s="626"/>
      <c r="AH33" s="626"/>
      <c r="AI33" s="626"/>
      <c r="AJ33" s="626"/>
      <c r="AK33" s="626"/>
      <c r="AL33" s="626"/>
      <c r="AM33" s="626"/>
      <c r="AN33" s="626"/>
      <c r="AO33" s="626"/>
      <c r="AP33" s="626"/>
      <c r="AQ33" s="626"/>
      <c r="AR33" s="626"/>
      <c r="AS33" s="626"/>
      <c r="AT33" s="625"/>
      <c r="AU33" s="625"/>
      <c r="AV33" s="625"/>
      <c r="AW33" s="625"/>
      <c r="AX33" s="625"/>
      <c r="AY33" s="625"/>
      <c r="AZ33" s="625"/>
      <c r="BA33" s="625"/>
      <c r="BB33" s="625"/>
      <c r="BC33" s="625"/>
      <c r="BD33" s="625"/>
      <c r="BE33" s="204"/>
    </row>
    <row r="34" spans="6:57" ht="15" customHeight="1" x14ac:dyDescent="0.25">
      <c r="F34" s="1582" t="s">
        <v>768</v>
      </c>
      <c r="G34" s="1583"/>
      <c r="H34" s="1583"/>
      <c r="I34" s="1583"/>
      <c r="J34" s="1583"/>
      <c r="K34" s="1583"/>
      <c r="L34" s="1583"/>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1583"/>
      <c r="AO34" s="1583"/>
      <c r="AP34" s="1583"/>
      <c r="AQ34" s="1583"/>
      <c r="AR34" s="1583"/>
      <c r="AS34" s="1583"/>
      <c r="AT34" s="1583"/>
      <c r="AU34" s="1583"/>
      <c r="AV34" s="1583"/>
      <c r="AW34" s="1583"/>
      <c r="AX34" s="1583"/>
      <c r="AY34" s="1583"/>
      <c r="AZ34" s="1583"/>
      <c r="BA34" s="1583"/>
      <c r="BB34" s="1583"/>
      <c r="BC34" s="1583"/>
      <c r="BD34" s="1583"/>
      <c r="BE34" s="204"/>
    </row>
    <row r="35" spans="6:57" ht="24" customHeight="1" thickBot="1" x14ac:dyDescent="0.3">
      <c r="F35" s="1582"/>
      <c r="G35" s="1583"/>
      <c r="H35" s="1583"/>
      <c r="I35" s="1583"/>
      <c r="J35" s="1583"/>
      <c r="K35" s="1583"/>
      <c r="L35" s="1583"/>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1583"/>
      <c r="AO35" s="1583"/>
      <c r="AP35" s="1583"/>
      <c r="AQ35" s="1583"/>
      <c r="AR35" s="1583"/>
      <c r="AS35" s="1583"/>
      <c r="AT35" s="1583"/>
      <c r="AU35" s="1583"/>
      <c r="AV35" s="1583"/>
      <c r="AW35" s="1583"/>
      <c r="AX35" s="1583"/>
      <c r="AY35" s="1583"/>
      <c r="AZ35" s="1583"/>
      <c r="BA35" s="1583"/>
      <c r="BB35" s="1583"/>
      <c r="BC35" s="1583"/>
      <c r="BD35" s="1583"/>
      <c r="BE35" s="204"/>
    </row>
    <row r="36" spans="6:57" ht="18.95" customHeight="1" thickBot="1" x14ac:dyDescent="0.3">
      <c r="F36" s="615"/>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588"/>
      <c r="BA36" s="1589"/>
      <c r="BB36" s="1589"/>
      <c r="BC36" s="1590"/>
      <c r="BD36" s="134"/>
      <c r="BE36" s="204"/>
    </row>
    <row r="37" spans="6:57" ht="6.75" customHeight="1" x14ac:dyDescent="0.25">
      <c r="F37" s="205"/>
      <c r="BE37" s="204"/>
    </row>
    <row r="38" spans="6:57" ht="19.5" thickBot="1" x14ac:dyDescent="0.3">
      <c r="F38" s="1584" t="s">
        <v>416</v>
      </c>
      <c r="G38" s="1585"/>
      <c r="H38" s="1585"/>
      <c r="I38" s="1585"/>
      <c r="J38" s="1585"/>
      <c r="K38" s="1585"/>
      <c r="L38" s="1585"/>
      <c r="M38" s="1585"/>
      <c r="N38" s="1585"/>
      <c r="O38" s="1585"/>
      <c r="P38" s="1585"/>
      <c r="Q38" s="1585"/>
      <c r="R38" s="1585"/>
      <c r="S38" s="1585"/>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201"/>
      <c r="AY38" s="201"/>
      <c r="AZ38" s="201"/>
      <c r="BA38" s="201"/>
      <c r="BB38" s="201"/>
      <c r="BC38" s="201"/>
      <c r="BD38" s="201"/>
      <c r="BE38" s="609"/>
    </row>
    <row r="39" spans="6:57" ht="15.75" customHeight="1" thickBot="1" x14ac:dyDescent="0.3">
      <c r="F39" s="1586" t="s">
        <v>417</v>
      </c>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619"/>
      <c r="AY39" s="619"/>
      <c r="AZ39" s="1588"/>
      <c r="BA39" s="1589"/>
      <c r="BB39" s="1589"/>
      <c r="BC39" s="1590"/>
      <c r="BD39" s="839" t="s">
        <v>379</v>
      </c>
      <c r="BE39" s="1591"/>
    </row>
    <row r="40" spans="6:57" ht="6" customHeight="1" x14ac:dyDescent="0.25">
      <c r="F40" s="632"/>
      <c r="G40" s="625"/>
      <c r="H40" s="625"/>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5"/>
      <c r="AI40" s="625"/>
      <c r="AJ40" s="625"/>
      <c r="AK40" s="625"/>
      <c r="AL40" s="625"/>
      <c r="AM40" s="625"/>
      <c r="AN40" s="625"/>
      <c r="AO40" s="625"/>
      <c r="AP40" s="625"/>
      <c r="AQ40" s="625"/>
      <c r="AR40" s="625"/>
      <c r="AS40" s="625"/>
      <c r="AT40" s="625"/>
      <c r="AU40" s="625"/>
      <c r="AV40" s="625"/>
      <c r="AW40" s="625"/>
      <c r="BE40" s="204"/>
    </row>
    <row r="41" spans="6:57" ht="3.95" customHeight="1" thickBot="1" x14ac:dyDescent="0.3">
      <c r="F41" s="632"/>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Z41" s="53"/>
      <c r="BA41" s="53"/>
      <c r="BB41" s="53"/>
      <c r="BC41" s="53"/>
      <c r="BD41" s="471"/>
      <c r="BE41" s="618"/>
    </row>
    <row r="42" spans="6:57" s="7" customFormat="1" ht="15.75" customHeight="1" thickBot="1" x14ac:dyDescent="0.3">
      <c r="F42" s="630" t="s">
        <v>418</v>
      </c>
      <c r="G42" s="631"/>
      <c r="H42" s="631"/>
      <c r="I42" s="631"/>
      <c r="J42" s="631"/>
      <c r="K42" s="631"/>
      <c r="L42" s="631"/>
      <c r="M42" s="631"/>
      <c r="N42" s="631"/>
      <c r="O42" s="631"/>
      <c r="P42" s="631"/>
      <c r="Q42" s="631"/>
      <c r="R42" s="631"/>
      <c r="S42" s="631"/>
      <c r="T42" s="631"/>
      <c r="U42" s="631"/>
      <c r="V42" s="631"/>
      <c r="W42" s="631"/>
      <c r="X42" s="631"/>
      <c r="Y42" s="631"/>
      <c r="Z42" s="631"/>
      <c r="AA42" s="631"/>
      <c r="AB42" s="631"/>
      <c r="AC42" s="631"/>
      <c r="AD42" s="631"/>
      <c r="AE42" s="631"/>
      <c r="AF42" s="631"/>
      <c r="AG42" s="631"/>
      <c r="AH42" s="631"/>
      <c r="AI42" s="631"/>
      <c r="AJ42" s="631"/>
      <c r="AK42" s="631"/>
      <c r="AL42" s="631"/>
      <c r="AM42" s="631"/>
      <c r="AN42" s="631"/>
      <c r="AO42" s="631"/>
      <c r="AP42" s="631"/>
      <c r="AQ42" s="633"/>
      <c r="AR42" s="633"/>
      <c r="AS42" s="633"/>
      <c r="AT42" s="633"/>
      <c r="AU42" s="633"/>
      <c r="AV42" s="633"/>
      <c r="AW42" s="633"/>
      <c r="AX42" s="1609"/>
      <c r="AY42" s="1610"/>
      <c r="AZ42" s="1610"/>
      <c r="BA42" s="1610"/>
      <c r="BB42" s="1610"/>
      <c r="BC42" s="1611"/>
      <c r="BE42" s="161"/>
    </row>
    <row r="43" spans="6:57" ht="6.75" customHeight="1" x14ac:dyDescent="0.25">
      <c r="F43" s="610"/>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3"/>
    </row>
    <row r="44" spans="6:57" ht="18.75" x14ac:dyDescent="0.25">
      <c r="F44" s="627" t="s">
        <v>419</v>
      </c>
      <c r="G44" s="628"/>
      <c r="H44" s="628"/>
      <c r="I44" s="628"/>
      <c r="J44" s="628"/>
      <c r="K44" s="628"/>
      <c r="L44" s="628"/>
      <c r="M44" s="628"/>
      <c r="N44" s="628"/>
      <c r="O44" s="628"/>
      <c r="P44" s="628"/>
      <c r="Q44" s="628"/>
      <c r="R44" s="628"/>
      <c r="S44" s="628"/>
      <c r="T44" s="628"/>
      <c r="U44" s="628"/>
      <c r="V44" s="628"/>
      <c r="W44" s="628"/>
      <c r="X44" s="628"/>
      <c r="Y44" s="628"/>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201"/>
      <c r="BA44" s="201"/>
      <c r="BB44" s="201"/>
      <c r="BC44" s="201"/>
      <c r="BD44" s="201"/>
      <c r="BE44" s="609"/>
    </row>
    <row r="45" spans="6:57" ht="19.5" customHeight="1" thickBot="1" x14ac:dyDescent="0.3">
      <c r="F45" s="1607" t="s">
        <v>420</v>
      </c>
      <c r="G45" s="1608"/>
      <c r="H45" s="1608"/>
      <c r="I45" s="1608"/>
      <c r="J45" s="1608"/>
      <c r="K45" s="1608"/>
      <c r="L45" s="1608"/>
      <c r="M45" s="1608"/>
      <c r="N45" s="1608"/>
      <c r="O45" s="1608"/>
      <c r="P45" s="1608"/>
      <c r="Q45" s="1608"/>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608"/>
      <c r="AM45" s="1608"/>
      <c r="AN45" s="1608"/>
      <c r="AO45" s="1608"/>
      <c r="AP45" s="1608"/>
      <c r="AQ45" s="1608"/>
      <c r="AR45" s="1608"/>
      <c r="AS45" s="1608"/>
      <c r="AT45" s="1608"/>
      <c r="AU45" s="1608"/>
      <c r="AV45" s="1608"/>
      <c r="AW45" s="1608"/>
      <c r="AX45" s="625"/>
      <c r="AY45" s="625"/>
      <c r="BE45" s="204"/>
    </row>
    <row r="46" spans="6:57" ht="15.75" thickBot="1" x14ac:dyDescent="0.3">
      <c r="F46" s="1607"/>
      <c r="G46" s="1608"/>
      <c r="H46" s="1608"/>
      <c r="I46" s="1608"/>
      <c r="J46" s="1608"/>
      <c r="K46" s="1608"/>
      <c r="L46" s="1608"/>
      <c r="M46" s="1608"/>
      <c r="N46" s="1608"/>
      <c r="O46" s="1608"/>
      <c r="P46" s="1608"/>
      <c r="Q46" s="1608"/>
      <c r="R46" s="1608"/>
      <c r="S46" s="1608"/>
      <c r="T46" s="1608"/>
      <c r="U46" s="1608"/>
      <c r="V46" s="1608"/>
      <c r="W46" s="1608"/>
      <c r="X46" s="1608"/>
      <c r="Y46" s="1608"/>
      <c r="Z46" s="1608"/>
      <c r="AA46" s="1608"/>
      <c r="AB46" s="1608"/>
      <c r="AC46" s="1608"/>
      <c r="AD46" s="1608"/>
      <c r="AE46" s="1608"/>
      <c r="AF46" s="1608"/>
      <c r="AG46" s="1608"/>
      <c r="AH46" s="1608"/>
      <c r="AI46" s="1608"/>
      <c r="AJ46" s="1608"/>
      <c r="AK46" s="1608"/>
      <c r="AL46" s="1608"/>
      <c r="AM46" s="1608"/>
      <c r="AN46" s="1608"/>
      <c r="AO46" s="1608"/>
      <c r="AP46" s="1608"/>
      <c r="AQ46" s="1608"/>
      <c r="AR46" s="1608"/>
      <c r="AS46" s="1608"/>
      <c r="AT46" s="1608"/>
      <c r="AU46" s="1608"/>
      <c r="AV46" s="1608"/>
      <c r="AW46" s="1608"/>
      <c r="AX46" s="625"/>
      <c r="AY46" s="625"/>
      <c r="AZ46" s="1469"/>
      <c r="BA46" s="1470"/>
      <c r="BB46" s="1470"/>
      <c r="BC46" s="1471"/>
      <c r="BE46" s="204"/>
    </row>
    <row r="47" spans="6:57" ht="7.5" customHeight="1" thickBot="1" x14ac:dyDescent="0.3">
      <c r="F47" s="632"/>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c r="AU47" s="625"/>
      <c r="AV47" s="625"/>
      <c r="AW47" s="625"/>
      <c r="AX47" s="625"/>
      <c r="AY47" s="625"/>
      <c r="BE47" s="204"/>
    </row>
    <row r="48" spans="6:57" ht="15.75" customHeight="1" thickBot="1" x14ac:dyDescent="0.3">
      <c r="F48" s="1599" t="s">
        <v>421</v>
      </c>
      <c r="G48" s="1600"/>
      <c r="H48" s="1600"/>
      <c r="I48" s="1600"/>
      <c r="J48" s="1600"/>
      <c r="K48" s="1600"/>
      <c r="L48" s="1600"/>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c r="AS48" s="1600"/>
      <c r="AT48" s="1600"/>
      <c r="AU48" s="1600"/>
      <c r="AV48" s="1600"/>
      <c r="AW48" s="1600"/>
      <c r="AX48" s="1600"/>
      <c r="AY48" s="1600"/>
      <c r="AZ48" s="1469"/>
      <c r="BA48" s="1470"/>
      <c r="BB48" s="1470"/>
      <c r="BC48" s="1471"/>
      <c r="BE48" s="204"/>
    </row>
    <row r="49" spans="5:58" x14ac:dyDescent="0.25">
      <c r="F49" s="205"/>
      <c r="BE49" s="204"/>
    </row>
    <row r="50" spans="5:58" ht="15" customHeight="1" x14ac:dyDescent="0.25">
      <c r="F50" s="1601" t="s">
        <v>422</v>
      </c>
      <c r="G50" s="1602"/>
      <c r="H50" s="1602"/>
      <c r="I50" s="1602"/>
      <c r="J50" s="1602"/>
      <c r="K50" s="1602"/>
      <c r="L50" s="1602"/>
      <c r="M50" s="1602"/>
      <c r="N50" s="1602"/>
      <c r="O50" s="1602"/>
      <c r="P50" s="1602"/>
      <c r="Q50" s="1602"/>
      <c r="R50" s="1602"/>
      <c r="S50" s="1602"/>
      <c r="T50" s="1602"/>
      <c r="U50" s="1602"/>
      <c r="V50" s="1602"/>
      <c r="W50" s="1602"/>
      <c r="X50" s="1602"/>
      <c r="Y50" s="1602"/>
      <c r="Z50" s="1602"/>
      <c r="AA50" s="1602"/>
      <c r="AB50" s="1602"/>
      <c r="AC50" s="1602"/>
      <c r="AD50" s="1602"/>
      <c r="AE50" s="1602"/>
      <c r="AF50" s="1602"/>
      <c r="AG50" s="1602"/>
      <c r="AH50" s="1602"/>
      <c r="AI50" s="1602"/>
      <c r="AJ50" s="1602"/>
      <c r="AK50" s="1602"/>
      <c r="AL50" s="1602"/>
      <c r="AM50" s="1602"/>
      <c r="AN50" s="1602"/>
      <c r="AO50" s="1602"/>
      <c r="AP50" s="1602"/>
      <c r="AQ50" s="1602"/>
      <c r="AR50" s="1602"/>
      <c r="AS50" s="1602"/>
      <c r="AT50" s="1602"/>
      <c r="AU50" s="1602"/>
      <c r="AV50" s="1602"/>
      <c r="AW50" s="1602"/>
      <c r="AX50" s="1602"/>
      <c r="AY50" s="1602"/>
      <c r="AZ50" s="1602"/>
      <c r="BA50" s="1602"/>
      <c r="BB50" s="1602"/>
      <c r="BC50" s="1602"/>
      <c r="BD50" s="1602"/>
      <c r="BE50" s="1603"/>
    </row>
    <row r="51" spans="5:58" ht="15" customHeight="1" x14ac:dyDescent="0.25">
      <c r="F51" s="1601"/>
      <c r="G51" s="1602"/>
      <c r="H51" s="1602"/>
      <c r="I51" s="1602"/>
      <c r="J51" s="1602"/>
      <c r="K51" s="1602"/>
      <c r="L51" s="1602"/>
      <c r="M51" s="1602"/>
      <c r="N51" s="1602"/>
      <c r="O51" s="1602"/>
      <c r="P51" s="1602"/>
      <c r="Q51" s="1602"/>
      <c r="R51" s="1602"/>
      <c r="S51" s="1602"/>
      <c r="T51" s="1602"/>
      <c r="U51" s="1602"/>
      <c r="V51" s="1602"/>
      <c r="W51" s="1602"/>
      <c r="X51" s="1602"/>
      <c r="Y51" s="1602"/>
      <c r="Z51" s="1602"/>
      <c r="AA51" s="1602"/>
      <c r="AB51" s="1602"/>
      <c r="AC51" s="1602"/>
      <c r="AD51" s="1602"/>
      <c r="AE51" s="1602"/>
      <c r="AF51" s="1602"/>
      <c r="AG51" s="1602"/>
      <c r="AH51" s="1602"/>
      <c r="AI51" s="1602"/>
      <c r="AJ51" s="1602"/>
      <c r="AK51" s="1602"/>
      <c r="AL51" s="1602"/>
      <c r="AM51" s="1602"/>
      <c r="AN51" s="1602"/>
      <c r="AO51" s="1602"/>
      <c r="AP51" s="1602"/>
      <c r="AQ51" s="1602"/>
      <c r="AR51" s="1602"/>
      <c r="AS51" s="1602"/>
      <c r="AT51" s="1602"/>
      <c r="AU51" s="1602"/>
      <c r="AV51" s="1602"/>
      <c r="AW51" s="1602"/>
      <c r="AX51" s="1602"/>
      <c r="AY51" s="1602"/>
      <c r="AZ51" s="1602"/>
      <c r="BA51" s="1602"/>
      <c r="BB51" s="1602"/>
      <c r="BC51" s="1602"/>
      <c r="BD51" s="1602"/>
      <c r="BE51" s="1603"/>
    </row>
    <row r="52" spans="5:58" ht="15" customHeight="1" x14ac:dyDescent="0.25">
      <c r="F52" s="1601"/>
      <c r="G52" s="1602"/>
      <c r="H52" s="1602"/>
      <c r="I52" s="1602"/>
      <c r="J52" s="1602"/>
      <c r="K52" s="1602"/>
      <c r="L52" s="1602"/>
      <c r="M52" s="1602"/>
      <c r="N52" s="1602"/>
      <c r="O52" s="1602"/>
      <c r="P52" s="1602"/>
      <c r="Q52" s="1602"/>
      <c r="R52" s="1602"/>
      <c r="S52" s="1602"/>
      <c r="T52" s="1602"/>
      <c r="U52" s="1602"/>
      <c r="V52" s="1602"/>
      <c r="W52" s="1602"/>
      <c r="X52" s="1602"/>
      <c r="Y52" s="1602"/>
      <c r="Z52" s="1602"/>
      <c r="AA52" s="1602"/>
      <c r="AB52" s="1602"/>
      <c r="AC52" s="1602"/>
      <c r="AD52" s="1602"/>
      <c r="AE52" s="1602"/>
      <c r="AF52" s="1602"/>
      <c r="AG52" s="1602"/>
      <c r="AH52" s="1602"/>
      <c r="AI52" s="1602"/>
      <c r="AJ52" s="1602"/>
      <c r="AK52" s="1602"/>
      <c r="AL52" s="1602"/>
      <c r="AM52" s="1602"/>
      <c r="AN52" s="1602"/>
      <c r="AO52" s="1602"/>
      <c r="AP52" s="1602"/>
      <c r="AQ52" s="1602"/>
      <c r="AR52" s="1602"/>
      <c r="AS52" s="1602"/>
      <c r="AT52" s="1602"/>
      <c r="AU52" s="1602"/>
      <c r="AV52" s="1602"/>
      <c r="AW52" s="1602"/>
      <c r="AX52" s="1602"/>
      <c r="AY52" s="1602"/>
      <c r="AZ52" s="1602"/>
      <c r="BA52" s="1602"/>
      <c r="BB52" s="1602"/>
      <c r="BC52" s="1602"/>
      <c r="BD52" s="1602"/>
      <c r="BE52" s="1603"/>
    </row>
    <row r="53" spans="5:58" ht="33.75" customHeight="1" x14ac:dyDescent="0.25">
      <c r="F53" s="1604"/>
      <c r="G53" s="1605"/>
      <c r="H53" s="1605"/>
      <c r="I53" s="1605"/>
      <c r="J53" s="1605"/>
      <c r="K53" s="1605"/>
      <c r="L53" s="1605"/>
      <c r="M53" s="1605"/>
      <c r="N53" s="1605"/>
      <c r="O53" s="1605"/>
      <c r="P53" s="1605"/>
      <c r="Q53" s="1605"/>
      <c r="R53" s="1605"/>
      <c r="S53" s="1605"/>
      <c r="T53" s="1605"/>
      <c r="U53" s="1605"/>
      <c r="V53" s="1605"/>
      <c r="W53" s="1605"/>
      <c r="X53" s="1605"/>
      <c r="Y53" s="1605"/>
      <c r="Z53" s="1605"/>
      <c r="AA53" s="1605"/>
      <c r="AB53" s="1605"/>
      <c r="AC53" s="1605"/>
      <c r="AD53" s="1605"/>
      <c r="AE53" s="1605"/>
      <c r="AF53" s="1605"/>
      <c r="AG53" s="1605"/>
      <c r="AH53" s="1605"/>
      <c r="AI53" s="1605"/>
      <c r="AJ53" s="1605"/>
      <c r="AK53" s="1605"/>
      <c r="AL53" s="1605"/>
      <c r="AM53" s="1605"/>
      <c r="AN53" s="1605"/>
      <c r="AO53" s="1605"/>
      <c r="AP53" s="1605"/>
      <c r="AQ53" s="1605"/>
      <c r="AR53" s="1605"/>
      <c r="AS53" s="1605"/>
      <c r="AT53" s="1605"/>
      <c r="AU53" s="1605"/>
      <c r="AV53" s="1605"/>
      <c r="AW53" s="1605"/>
      <c r="AX53" s="1605"/>
      <c r="AY53" s="1605"/>
      <c r="AZ53" s="1605"/>
      <c r="BA53" s="1605"/>
      <c r="BB53" s="1605"/>
      <c r="BC53" s="1605"/>
      <c r="BD53" s="1605"/>
      <c r="BE53" s="1606"/>
    </row>
    <row r="54" spans="5:58" ht="15" customHeight="1" x14ac:dyDescent="0.25">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c r="BC54" s="620"/>
      <c r="BD54" s="620"/>
      <c r="BE54" s="620"/>
    </row>
    <row r="55" spans="5:58" ht="15" customHeight="1" x14ac:dyDescent="0.25">
      <c r="E55" s="134"/>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c r="BC55" s="620"/>
      <c r="BD55" s="620"/>
      <c r="BE55" s="620"/>
      <c r="BF55" s="134"/>
    </row>
    <row r="56" spans="5:58" ht="15" customHeight="1" x14ac:dyDescent="0.25">
      <c r="E56" s="134"/>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c r="BC56" s="620"/>
      <c r="BD56" s="620"/>
      <c r="BE56" s="620"/>
      <c r="BF56" s="134"/>
    </row>
    <row r="57" spans="5:58" ht="15" customHeight="1" x14ac:dyDescent="0.25">
      <c r="E57" s="134"/>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134"/>
    </row>
    <row r="58" spans="5:58" x14ac:dyDescent="0.25">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row>
  </sheetData>
  <sheetProtection algorithmName="SHA-512" hashValue="ygyjG1gAUcymdjqcqCLPfIrDM5gX1xR7Qym3+vNsDbODeBMBIQHsB2jEt/L9WSkrNmCzoYA84yXUiPq1kn4W7w==" saltValue="xlSrP4tzlwBrIcSbzxwiiw==" spinCount="100000" sheet="1" objects="1" scenarios="1"/>
  <mergeCells count="46">
    <mergeCell ref="AX42:BC42"/>
    <mergeCell ref="F33:Y33"/>
    <mergeCell ref="AZ39:BC39"/>
    <mergeCell ref="BM22:BS22"/>
    <mergeCell ref="BM12:BQ12"/>
    <mergeCell ref="BM15:BQ15"/>
    <mergeCell ref="BM17:BQ17"/>
    <mergeCell ref="BM19:BQ19"/>
    <mergeCell ref="F22:AB22"/>
    <mergeCell ref="AI22:BE22"/>
    <mergeCell ref="F20:AB20"/>
    <mergeCell ref="F13:M13"/>
    <mergeCell ref="O13:R13"/>
    <mergeCell ref="AP13:AS13"/>
    <mergeCell ref="F15:BD16"/>
    <mergeCell ref="F18:AB18"/>
    <mergeCell ref="AZ46:BC46"/>
    <mergeCell ref="AZ48:BC48"/>
    <mergeCell ref="F48:AY48"/>
    <mergeCell ref="F50:BE53"/>
    <mergeCell ref="F45:AW46"/>
    <mergeCell ref="AI18:BE18"/>
    <mergeCell ref="F19:AB19"/>
    <mergeCell ref="AI19:BE19"/>
    <mergeCell ref="AI20:BE20"/>
    <mergeCell ref="F21:AB21"/>
    <mergeCell ref="AI21:BE21"/>
    <mergeCell ref="Z13:AM13"/>
    <mergeCell ref="BM2:BP2"/>
    <mergeCell ref="F11:N11"/>
    <mergeCell ref="O11:R11"/>
    <mergeCell ref="AP11:AS11"/>
    <mergeCell ref="E3:BF3"/>
    <mergeCell ref="F4:BE5"/>
    <mergeCell ref="F9:N9"/>
    <mergeCell ref="O9:R9"/>
    <mergeCell ref="Y11:AN11"/>
    <mergeCell ref="F25:BD25"/>
    <mergeCell ref="F29:BD30"/>
    <mergeCell ref="F38:S38"/>
    <mergeCell ref="F39:AW39"/>
    <mergeCell ref="AZ26:BC26"/>
    <mergeCell ref="AZ31:BC31"/>
    <mergeCell ref="F34:BD35"/>
    <mergeCell ref="AZ36:BC36"/>
    <mergeCell ref="BD39:BE39"/>
  </mergeCells>
  <dataValidations count="2">
    <dataValidation type="list" allowBlank="1" showInputMessage="1" showErrorMessage="1" sqref="AX42:BC42" xr:uid="{D593755C-A2BE-482D-95AC-400083F14359}">
      <formula1>$BT$10:$BT$15</formula1>
    </dataValidation>
    <dataValidation type="list" allowBlank="1" showInputMessage="1" showErrorMessage="1" sqref="O9:R9 O11:R11 O13:R13 AZ48:BC48 AZ46:BC46" xr:uid="{25482439-A089-44BD-A644-2C6CF787194B}">
      <formula1>$BT$7:$BT$9</formula1>
    </dataValidation>
  </dataValidations>
  <pageMargins left="0.45" right="0.45" top="0.5" bottom="0.5" header="0.3" footer="0.3"/>
  <pageSetup scale="99" orientation="portrait" r:id="rId1"/>
  <headerFooter>
    <oddHeader>&amp;C&amp;G</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4FF99-5126-4050-998B-DE73AEED730E}">
  <sheetPr codeName="Sheet64">
    <tabColor theme="1"/>
    <pageSetUpPr fitToPage="1"/>
  </sheetPr>
  <dimension ref="B1:S218"/>
  <sheetViews>
    <sheetView showGridLines="0" showRowColHeaders="0" zoomScaleNormal="100" zoomScaleSheetLayoutView="90" workbookViewId="0">
      <pane xSplit="1" ySplit="8" topLeftCell="B9" activePane="bottomRight" state="frozen"/>
      <selection activeCell="F41" sqref="F41"/>
      <selection pane="topRight" activeCell="F41" sqref="F41"/>
      <selection pane="bottomLeft" activeCell="F41" sqref="F41"/>
      <selection pane="bottomRight"/>
    </sheetView>
  </sheetViews>
  <sheetFormatPr defaultRowHeight="15" x14ac:dyDescent="0.25"/>
  <cols>
    <col min="1" max="1" width="5.5703125" customWidth="1"/>
    <col min="2" max="2" width="5.28515625" style="196" customWidth="1"/>
    <col min="3" max="3" width="26.7109375" customWidth="1"/>
    <col min="4" max="4" width="15.42578125" customWidth="1"/>
    <col min="5" max="5" width="11" customWidth="1"/>
    <col min="6" max="10" width="8.7109375" customWidth="1"/>
    <col min="11" max="11" width="12.140625" style="53" customWidth="1"/>
    <col min="16" max="16" width="17.85546875" hidden="1" customWidth="1"/>
    <col min="18" max="18" width="0" hidden="1" customWidth="1"/>
  </cols>
  <sheetData>
    <row r="1" spans="2:19" x14ac:dyDescent="0.25">
      <c r="B1" s="974" t="s">
        <v>423</v>
      </c>
      <c r="C1" s="975"/>
      <c r="D1" s="975"/>
      <c r="E1" s="975"/>
      <c r="F1" s="975"/>
      <c r="G1" s="975"/>
      <c r="H1" s="975"/>
      <c r="I1" s="975"/>
      <c r="J1" s="975"/>
      <c r="K1" s="976"/>
    </row>
    <row r="2" spans="2:19" ht="6" customHeight="1" thickBot="1" x14ac:dyDescent="0.3">
      <c r="B2" s="1625"/>
      <c r="C2" s="1626"/>
      <c r="D2" s="1626"/>
      <c r="E2" s="1626"/>
      <c r="F2" s="1626"/>
      <c r="G2" s="1626"/>
      <c r="H2" s="1626"/>
      <c r="I2" s="1626"/>
      <c r="J2" s="1626"/>
      <c r="K2" s="1627"/>
      <c r="M2" s="790"/>
      <c r="N2" s="790"/>
      <c r="O2" s="790"/>
      <c r="P2" s="790"/>
      <c r="Q2" s="790"/>
    </row>
    <row r="3" spans="2:19" ht="15.95" customHeight="1" thickBot="1" x14ac:dyDescent="0.3">
      <c r="B3" s="1628" t="s">
        <v>424</v>
      </c>
      <c r="C3" s="1629"/>
      <c r="D3" s="1630">
        <f>'Department Information'!E3</f>
        <v>0</v>
      </c>
      <c r="E3" s="1631"/>
      <c r="F3" s="1632"/>
      <c r="G3" s="1632"/>
      <c r="H3" s="1633"/>
      <c r="I3" s="141"/>
      <c r="J3" s="141"/>
      <c r="K3" s="142"/>
      <c r="M3" s="790"/>
      <c r="N3" s="790"/>
      <c r="O3" s="790"/>
      <c r="P3" s="790"/>
      <c r="Q3" s="790"/>
    </row>
    <row r="4" spans="2:19" ht="18" customHeight="1" thickBot="1" x14ac:dyDescent="0.3">
      <c r="B4" s="1110" t="s">
        <v>425</v>
      </c>
      <c r="C4" s="1455"/>
      <c r="D4" s="1634">
        <f>'Training Worksheet 1-40 FF'!$C$209</f>
        <v>0</v>
      </c>
      <c r="E4" s="1635"/>
      <c r="F4" s="1623" t="s">
        <v>426</v>
      </c>
      <c r="G4" s="1623"/>
      <c r="H4" s="1624"/>
      <c r="I4" s="500">
        <f>D217</f>
        <v>0</v>
      </c>
      <c r="J4" s="733" t="s">
        <v>92</v>
      </c>
      <c r="K4" s="501">
        <f>D213</f>
        <v>0</v>
      </c>
      <c r="M4" s="188"/>
      <c r="N4" s="188"/>
    </row>
    <row r="5" spans="2:19" ht="18" customHeight="1" thickBot="1" x14ac:dyDescent="0.3">
      <c r="B5" s="189"/>
      <c r="C5" s="947"/>
      <c r="D5" s="947"/>
      <c r="E5" s="55"/>
      <c r="F5" s="1622" t="s">
        <v>427</v>
      </c>
      <c r="G5" s="1623"/>
      <c r="H5" s="1624"/>
      <c r="I5" s="536">
        <f>'Training Questions'!AZ26</f>
        <v>0</v>
      </c>
      <c r="J5" s="11"/>
      <c r="K5" s="140"/>
      <c r="M5" s="188"/>
      <c r="N5" s="188"/>
    </row>
    <row r="6" spans="2:19" ht="18" customHeight="1" thickBot="1" x14ac:dyDescent="0.3">
      <c r="B6" s="190"/>
      <c r="C6" s="144"/>
      <c r="D6" s="144"/>
      <c r="E6" s="144"/>
      <c r="F6" s="1365" t="s">
        <v>428</v>
      </c>
      <c r="G6" s="1056"/>
      <c r="H6" s="1056"/>
      <c r="I6" s="1056"/>
      <c r="J6" s="1056"/>
      <c r="K6" s="1057"/>
      <c r="L6" s="296"/>
    </row>
    <row r="7" spans="2:19" ht="18" customHeight="1" thickBot="1" x14ac:dyDescent="0.3">
      <c r="B7" s="190"/>
      <c r="C7" s="144"/>
      <c r="D7" s="144" t="s">
        <v>429</v>
      </c>
      <c r="E7" s="144"/>
      <c r="F7" s="191" t="str">
        <f>IFERROR('Training Worksheet 1-40 FF'!$F$209/D4,"0")</f>
        <v>0</v>
      </c>
      <c r="G7" s="191" t="str">
        <f>IFERROR(('Training Worksheet 1-40 FF'!$G$209/12)/D4,"0")</f>
        <v>0</v>
      </c>
      <c r="H7" s="191" t="str">
        <f>IFERROR('Training Worksheet 1-40 FF'!$H$209/I4,"0")</f>
        <v>0</v>
      </c>
      <c r="I7" s="191" t="str">
        <f>IFERROR('Training Worksheet 1-40 FF'!$I$209/K4,"0")</f>
        <v>0</v>
      </c>
      <c r="J7" s="191" t="str">
        <f>IFERROR('Training Worksheet 1-40 FF'!$J$209/D4,"0")</f>
        <v>0</v>
      </c>
      <c r="K7" s="192"/>
      <c r="L7" s="444"/>
      <c r="M7" s="444"/>
      <c r="N7" s="444"/>
      <c r="O7" s="444"/>
      <c r="P7" s="444"/>
      <c r="Q7" s="444"/>
      <c r="R7" s="444"/>
      <c r="S7" s="444"/>
    </row>
    <row r="8" spans="2:19" ht="72" customHeight="1" thickBot="1" x14ac:dyDescent="0.3">
      <c r="B8" s="445" t="s">
        <v>430</v>
      </c>
      <c r="C8" s="591" t="s">
        <v>431</v>
      </c>
      <c r="D8" s="446" t="s">
        <v>432</v>
      </c>
      <c r="E8" s="635" t="s">
        <v>848</v>
      </c>
      <c r="F8" s="447" t="s">
        <v>433</v>
      </c>
      <c r="G8" s="447" t="s">
        <v>434</v>
      </c>
      <c r="H8" s="447" t="s">
        <v>435</v>
      </c>
      <c r="I8" s="447" t="s">
        <v>436</v>
      </c>
      <c r="J8" s="447" t="s">
        <v>437</v>
      </c>
      <c r="K8" s="448" t="s">
        <v>438</v>
      </c>
      <c r="L8" s="1620" t="s">
        <v>253</v>
      </c>
      <c r="M8" s="1621"/>
      <c r="N8" s="1621"/>
      <c r="O8" s="1621"/>
      <c r="P8" s="1621"/>
      <c r="Q8" s="1621"/>
      <c r="R8" s="1621"/>
      <c r="S8" s="1621"/>
    </row>
    <row r="9" spans="2:19" x14ac:dyDescent="0.25">
      <c r="B9" s="543">
        <v>1</v>
      </c>
      <c r="C9" s="590"/>
      <c r="D9" s="544"/>
      <c r="E9" s="544" t="s">
        <v>41</v>
      </c>
      <c r="F9" s="545"/>
      <c r="G9" s="545"/>
      <c r="H9" s="545"/>
      <c r="I9" s="545"/>
      <c r="J9" s="545"/>
      <c r="K9" s="546">
        <f>SUM(F9:J9)</f>
        <v>0</v>
      </c>
      <c r="P9" t="s">
        <v>439</v>
      </c>
    </row>
    <row r="10" spans="2:19" x14ac:dyDescent="0.25">
      <c r="B10" s="193">
        <f>B9+1</f>
        <v>2</v>
      </c>
      <c r="C10" s="590"/>
      <c r="D10" s="544"/>
      <c r="E10" s="544" t="s">
        <v>41</v>
      </c>
      <c r="F10" s="589"/>
      <c r="G10" s="589"/>
      <c r="H10" s="589"/>
      <c r="I10" s="589"/>
      <c r="J10" s="589"/>
      <c r="K10" s="194">
        <f>SUM(F10:J10)</f>
        <v>0</v>
      </c>
      <c r="P10" t="s">
        <v>440</v>
      </c>
      <c r="R10" t="s">
        <v>40</v>
      </c>
    </row>
    <row r="11" spans="2:19" x14ac:dyDescent="0.25">
      <c r="B11" s="193">
        <f t="shared" ref="B11:B74" si="0">B10+1</f>
        <v>3</v>
      </c>
      <c r="C11" s="590"/>
      <c r="D11" s="544"/>
      <c r="E11" s="544" t="s">
        <v>41</v>
      </c>
      <c r="F11" s="589"/>
      <c r="G11" s="589"/>
      <c r="H11" s="589"/>
      <c r="I11" s="589"/>
      <c r="J11" s="589"/>
      <c r="K11" s="194">
        <f>SUM(F11:J11)</f>
        <v>0</v>
      </c>
      <c r="P11" t="s">
        <v>441</v>
      </c>
      <c r="R11" t="s">
        <v>41</v>
      </c>
    </row>
    <row r="12" spans="2:19" x14ac:dyDescent="0.25">
      <c r="B12" s="193">
        <f t="shared" si="0"/>
        <v>4</v>
      </c>
      <c r="C12" s="590"/>
      <c r="D12" s="544"/>
      <c r="E12" s="544" t="s">
        <v>41</v>
      </c>
      <c r="F12" s="589"/>
      <c r="G12" s="589"/>
      <c r="H12" s="589"/>
      <c r="I12" s="589"/>
      <c r="J12" s="589"/>
      <c r="K12" s="194">
        <f>SUM(F12:J12)</f>
        <v>0</v>
      </c>
      <c r="P12" t="s">
        <v>442</v>
      </c>
    </row>
    <row r="13" spans="2:19" x14ac:dyDescent="0.25">
      <c r="B13" s="193">
        <f t="shared" si="0"/>
        <v>5</v>
      </c>
      <c r="C13" s="590"/>
      <c r="D13" s="544"/>
      <c r="E13" s="544" t="s">
        <v>41</v>
      </c>
      <c r="F13" s="589"/>
      <c r="G13" s="589"/>
      <c r="H13" s="589"/>
      <c r="I13" s="589"/>
      <c r="J13" s="589"/>
      <c r="K13" s="194">
        <f>SUM(F13:J13)</f>
        <v>0</v>
      </c>
      <c r="P13" t="s">
        <v>443</v>
      </c>
    </row>
    <row r="14" spans="2:19" x14ac:dyDescent="0.25">
      <c r="B14" s="193">
        <f t="shared" si="0"/>
        <v>6</v>
      </c>
      <c r="C14" s="590"/>
      <c r="D14" s="544"/>
      <c r="E14" s="544" t="s">
        <v>41</v>
      </c>
      <c r="F14" s="589"/>
      <c r="G14" s="589"/>
      <c r="H14" s="589"/>
      <c r="I14" s="589"/>
      <c r="J14" s="589"/>
      <c r="K14" s="194">
        <f>SUM(F14:J14)</f>
        <v>0</v>
      </c>
    </row>
    <row r="15" spans="2:19" x14ac:dyDescent="0.25">
      <c r="B15" s="193">
        <f t="shared" si="0"/>
        <v>7</v>
      </c>
      <c r="C15" s="590"/>
      <c r="D15" s="542"/>
      <c r="E15" s="544" t="s">
        <v>41</v>
      </c>
      <c r="F15" s="589"/>
      <c r="G15" s="589"/>
      <c r="H15" s="589"/>
      <c r="I15" s="589"/>
      <c r="J15" s="589"/>
      <c r="K15" s="194">
        <f>SUM(F15:J15)</f>
        <v>0</v>
      </c>
    </row>
    <row r="16" spans="2:19" x14ac:dyDescent="0.25">
      <c r="B16" s="193">
        <f t="shared" si="0"/>
        <v>8</v>
      </c>
      <c r="C16" s="590"/>
      <c r="D16" s="542"/>
      <c r="E16" s="544" t="s">
        <v>41</v>
      </c>
      <c r="F16" s="589"/>
      <c r="G16" s="589"/>
      <c r="H16" s="589"/>
      <c r="I16" s="589"/>
      <c r="J16" s="589"/>
      <c r="K16" s="194">
        <f>SUM(F16:J16)</f>
        <v>0</v>
      </c>
    </row>
    <row r="17" spans="2:11" x14ac:dyDescent="0.25">
      <c r="B17" s="193">
        <f t="shared" si="0"/>
        <v>9</v>
      </c>
      <c r="C17" s="590"/>
      <c r="D17" s="542"/>
      <c r="E17" s="544" t="s">
        <v>41</v>
      </c>
      <c r="F17" s="589"/>
      <c r="G17" s="589"/>
      <c r="H17" s="589"/>
      <c r="I17" s="589"/>
      <c r="J17" s="589"/>
      <c r="K17" s="194">
        <f>SUM(F17:J17)</f>
        <v>0</v>
      </c>
    </row>
    <row r="18" spans="2:11" x14ac:dyDescent="0.25">
      <c r="B18" s="193">
        <f t="shared" si="0"/>
        <v>10</v>
      </c>
      <c r="C18" s="590"/>
      <c r="D18" s="542"/>
      <c r="E18" s="544" t="s">
        <v>41</v>
      </c>
      <c r="F18" s="589"/>
      <c r="G18" s="589"/>
      <c r="H18" s="589"/>
      <c r="I18" s="589"/>
      <c r="J18" s="589"/>
      <c r="K18" s="194">
        <f>SUM(F18:J18)</f>
        <v>0</v>
      </c>
    </row>
    <row r="19" spans="2:11" x14ac:dyDescent="0.25">
      <c r="B19" s="193">
        <f t="shared" si="0"/>
        <v>11</v>
      </c>
      <c r="C19" s="590"/>
      <c r="D19" s="542"/>
      <c r="E19" s="544" t="s">
        <v>41</v>
      </c>
      <c r="F19" s="589"/>
      <c r="G19" s="589"/>
      <c r="H19" s="589"/>
      <c r="I19" s="589"/>
      <c r="J19" s="589"/>
      <c r="K19" s="194">
        <f>SUM(F19:J19)</f>
        <v>0</v>
      </c>
    </row>
    <row r="20" spans="2:11" x14ac:dyDescent="0.25">
      <c r="B20" s="193">
        <f t="shared" si="0"/>
        <v>12</v>
      </c>
      <c r="C20" s="590"/>
      <c r="D20" s="542"/>
      <c r="E20" s="544" t="s">
        <v>41</v>
      </c>
      <c r="F20" s="589"/>
      <c r="G20" s="589"/>
      <c r="H20" s="589"/>
      <c r="I20" s="589"/>
      <c r="J20" s="589"/>
      <c r="K20" s="194">
        <f>SUM(F20:J20)</f>
        <v>0</v>
      </c>
    </row>
    <row r="21" spans="2:11" x14ac:dyDescent="0.25">
      <c r="B21" s="193">
        <f t="shared" si="0"/>
        <v>13</v>
      </c>
      <c r="C21" s="590"/>
      <c r="D21" s="542"/>
      <c r="E21" s="544" t="s">
        <v>41</v>
      </c>
      <c r="F21" s="589"/>
      <c r="G21" s="589"/>
      <c r="H21" s="589"/>
      <c r="I21" s="589"/>
      <c r="J21" s="589"/>
      <c r="K21" s="194">
        <f>SUM(F21:J21)</f>
        <v>0</v>
      </c>
    </row>
    <row r="22" spans="2:11" x14ac:dyDescent="0.25">
      <c r="B22" s="193">
        <f t="shared" si="0"/>
        <v>14</v>
      </c>
      <c r="C22" s="590"/>
      <c r="D22" s="542"/>
      <c r="E22" s="542" t="s">
        <v>41</v>
      </c>
      <c r="F22" s="589"/>
      <c r="G22" s="589"/>
      <c r="H22" s="589"/>
      <c r="I22" s="589"/>
      <c r="J22" s="589"/>
      <c r="K22" s="194">
        <f>SUM(F22:J22)</f>
        <v>0</v>
      </c>
    </row>
    <row r="23" spans="2:11" x14ac:dyDescent="0.25">
      <c r="B23" s="193">
        <f t="shared" si="0"/>
        <v>15</v>
      </c>
      <c r="C23" s="590"/>
      <c r="D23" s="542"/>
      <c r="E23" s="542" t="s">
        <v>41</v>
      </c>
      <c r="F23" s="589"/>
      <c r="G23" s="589"/>
      <c r="H23" s="589"/>
      <c r="I23" s="589"/>
      <c r="J23" s="589"/>
      <c r="K23" s="194">
        <f>SUM(F23:J23)</f>
        <v>0</v>
      </c>
    </row>
    <row r="24" spans="2:11" x14ac:dyDescent="0.25">
      <c r="B24" s="193">
        <f t="shared" si="0"/>
        <v>16</v>
      </c>
      <c r="C24" s="590"/>
      <c r="D24" s="542"/>
      <c r="E24" s="542" t="s">
        <v>41</v>
      </c>
      <c r="F24" s="589"/>
      <c r="G24" s="589"/>
      <c r="H24" s="589"/>
      <c r="I24" s="589"/>
      <c r="J24" s="589"/>
      <c r="K24" s="194">
        <f>SUM(F24:J24)</f>
        <v>0</v>
      </c>
    </row>
    <row r="25" spans="2:11" x14ac:dyDescent="0.25">
      <c r="B25" s="193">
        <f t="shared" si="0"/>
        <v>17</v>
      </c>
      <c r="C25" s="590"/>
      <c r="D25" s="542"/>
      <c r="E25" s="542" t="s">
        <v>41</v>
      </c>
      <c r="F25" s="589"/>
      <c r="G25" s="589"/>
      <c r="H25" s="589"/>
      <c r="I25" s="589"/>
      <c r="J25" s="589"/>
      <c r="K25" s="194">
        <f>SUM(F25:J25)</f>
        <v>0</v>
      </c>
    </row>
    <row r="26" spans="2:11" x14ac:dyDescent="0.25">
      <c r="B26" s="193">
        <f t="shared" si="0"/>
        <v>18</v>
      </c>
      <c r="C26" s="590"/>
      <c r="D26" s="542"/>
      <c r="E26" s="542" t="s">
        <v>41</v>
      </c>
      <c r="F26" s="589"/>
      <c r="G26" s="589"/>
      <c r="H26" s="589"/>
      <c r="I26" s="589"/>
      <c r="J26" s="589"/>
      <c r="K26" s="194">
        <f>SUM(F26:J26)</f>
        <v>0</v>
      </c>
    </row>
    <row r="27" spans="2:11" x14ac:dyDescent="0.25">
      <c r="B27" s="193">
        <f t="shared" si="0"/>
        <v>19</v>
      </c>
      <c r="C27" s="590"/>
      <c r="D27" s="542"/>
      <c r="E27" s="542" t="s">
        <v>41</v>
      </c>
      <c r="F27" s="589"/>
      <c r="G27" s="589"/>
      <c r="H27" s="589"/>
      <c r="I27" s="589"/>
      <c r="J27" s="589"/>
      <c r="K27" s="194">
        <f>SUM(F27:J27)</f>
        <v>0</v>
      </c>
    </row>
    <row r="28" spans="2:11" x14ac:dyDescent="0.25">
      <c r="B28" s="193">
        <f t="shared" si="0"/>
        <v>20</v>
      </c>
      <c r="C28" s="590"/>
      <c r="D28" s="542"/>
      <c r="E28" s="542" t="s">
        <v>41</v>
      </c>
      <c r="F28" s="589"/>
      <c r="G28" s="589"/>
      <c r="H28" s="589"/>
      <c r="I28" s="589"/>
      <c r="J28" s="589"/>
      <c r="K28" s="194">
        <f>SUM(F28:J28)</f>
        <v>0</v>
      </c>
    </row>
    <row r="29" spans="2:11" x14ac:dyDescent="0.25">
      <c r="B29" s="193">
        <f t="shared" si="0"/>
        <v>21</v>
      </c>
      <c r="C29" s="590"/>
      <c r="D29" s="542"/>
      <c r="E29" s="542" t="s">
        <v>41</v>
      </c>
      <c r="F29" s="589"/>
      <c r="G29" s="589"/>
      <c r="H29" s="589"/>
      <c r="I29" s="589"/>
      <c r="J29" s="589"/>
      <c r="K29" s="194">
        <f>SUM(F29:J29)</f>
        <v>0</v>
      </c>
    </row>
    <row r="30" spans="2:11" x14ac:dyDescent="0.25">
      <c r="B30" s="193">
        <f t="shared" si="0"/>
        <v>22</v>
      </c>
      <c r="C30" s="590"/>
      <c r="D30" s="542"/>
      <c r="E30" s="542" t="s">
        <v>41</v>
      </c>
      <c r="F30" s="589"/>
      <c r="G30" s="589"/>
      <c r="H30" s="589"/>
      <c r="I30" s="589"/>
      <c r="J30" s="589"/>
      <c r="K30" s="194">
        <f>SUM(F30:J30)</f>
        <v>0</v>
      </c>
    </row>
    <row r="31" spans="2:11" x14ac:dyDescent="0.25">
      <c r="B31" s="193">
        <f t="shared" si="0"/>
        <v>23</v>
      </c>
      <c r="C31" s="590"/>
      <c r="D31" s="542"/>
      <c r="E31" s="542" t="s">
        <v>41</v>
      </c>
      <c r="F31" s="589"/>
      <c r="G31" s="589"/>
      <c r="H31" s="589"/>
      <c r="I31" s="589"/>
      <c r="J31" s="589"/>
      <c r="K31" s="194">
        <f>SUM(F31:J31)</f>
        <v>0</v>
      </c>
    </row>
    <row r="32" spans="2:11" x14ac:dyDescent="0.25">
      <c r="B32" s="193">
        <f t="shared" si="0"/>
        <v>24</v>
      </c>
      <c r="C32" s="590"/>
      <c r="D32" s="542"/>
      <c r="E32" s="542" t="s">
        <v>41</v>
      </c>
      <c r="F32" s="589"/>
      <c r="G32" s="589"/>
      <c r="H32" s="589"/>
      <c r="I32" s="589"/>
      <c r="J32" s="589"/>
      <c r="K32" s="194">
        <f>SUM(F32:J32)</f>
        <v>0</v>
      </c>
    </row>
    <row r="33" spans="2:11" x14ac:dyDescent="0.25">
      <c r="B33" s="193">
        <f t="shared" si="0"/>
        <v>25</v>
      </c>
      <c r="C33" s="590"/>
      <c r="D33" s="542"/>
      <c r="E33" s="542" t="s">
        <v>41</v>
      </c>
      <c r="F33" s="589"/>
      <c r="G33" s="589"/>
      <c r="H33" s="589"/>
      <c r="I33" s="589"/>
      <c r="J33" s="589"/>
      <c r="K33" s="194">
        <f>SUM(F33:J33)</f>
        <v>0</v>
      </c>
    </row>
    <row r="34" spans="2:11" x14ac:dyDescent="0.25">
      <c r="B34" s="193">
        <f t="shared" si="0"/>
        <v>26</v>
      </c>
      <c r="C34" s="590"/>
      <c r="D34" s="542"/>
      <c r="E34" s="542" t="s">
        <v>41</v>
      </c>
      <c r="F34" s="589"/>
      <c r="G34" s="589"/>
      <c r="H34" s="589"/>
      <c r="I34" s="589"/>
      <c r="J34" s="589"/>
      <c r="K34" s="194">
        <f>SUM(F34:J34)</f>
        <v>0</v>
      </c>
    </row>
    <row r="35" spans="2:11" x14ac:dyDescent="0.25">
      <c r="B35" s="193">
        <f t="shared" si="0"/>
        <v>27</v>
      </c>
      <c r="C35" s="590"/>
      <c r="D35" s="542"/>
      <c r="E35" s="542" t="s">
        <v>41</v>
      </c>
      <c r="F35" s="589"/>
      <c r="G35" s="589"/>
      <c r="H35" s="589"/>
      <c r="I35" s="589"/>
      <c r="J35" s="589"/>
      <c r="K35" s="194">
        <f>SUM(F35:J35)</f>
        <v>0</v>
      </c>
    </row>
    <row r="36" spans="2:11" x14ac:dyDescent="0.25">
      <c r="B36" s="193">
        <f t="shared" si="0"/>
        <v>28</v>
      </c>
      <c r="C36" s="590"/>
      <c r="D36" s="542"/>
      <c r="E36" s="542" t="s">
        <v>41</v>
      </c>
      <c r="F36" s="589"/>
      <c r="G36" s="589"/>
      <c r="H36" s="589"/>
      <c r="I36" s="589"/>
      <c r="J36" s="589"/>
      <c r="K36" s="194">
        <f>SUM(F36:J36)</f>
        <v>0</v>
      </c>
    </row>
    <row r="37" spans="2:11" x14ac:dyDescent="0.25">
      <c r="B37" s="193">
        <f t="shared" si="0"/>
        <v>29</v>
      </c>
      <c r="C37" s="590"/>
      <c r="D37" s="542"/>
      <c r="E37" s="542" t="s">
        <v>41</v>
      </c>
      <c r="F37" s="589"/>
      <c r="G37" s="589"/>
      <c r="H37" s="589"/>
      <c r="I37" s="589"/>
      <c r="J37" s="589"/>
      <c r="K37" s="194">
        <f>SUM(F37:J37)</f>
        <v>0</v>
      </c>
    </row>
    <row r="38" spans="2:11" x14ac:dyDescent="0.25">
      <c r="B38" s="193">
        <f t="shared" si="0"/>
        <v>30</v>
      </c>
      <c r="C38" s="590"/>
      <c r="D38" s="542"/>
      <c r="E38" s="542" t="s">
        <v>41</v>
      </c>
      <c r="F38" s="589"/>
      <c r="G38" s="589"/>
      <c r="H38" s="589"/>
      <c r="I38" s="589"/>
      <c r="J38" s="589"/>
      <c r="K38" s="194">
        <f>SUM(F38:J38)</f>
        <v>0</v>
      </c>
    </row>
    <row r="39" spans="2:11" x14ac:dyDescent="0.25">
      <c r="B39" s="193">
        <f t="shared" si="0"/>
        <v>31</v>
      </c>
      <c r="C39" s="590"/>
      <c r="D39" s="542"/>
      <c r="E39" s="542" t="s">
        <v>41</v>
      </c>
      <c r="F39" s="589"/>
      <c r="G39" s="589"/>
      <c r="H39" s="589"/>
      <c r="I39" s="589"/>
      <c r="J39" s="589"/>
      <c r="K39" s="194">
        <f>SUM(F39:J39)</f>
        <v>0</v>
      </c>
    </row>
    <row r="40" spans="2:11" x14ac:dyDescent="0.25">
      <c r="B40" s="193">
        <f t="shared" si="0"/>
        <v>32</v>
      </c>
      <c r="C40" s="590"/>
      <c r="D40" s="542"/>
      <c r="E40" s="542" t="s">
        <v>41</v>
      </c>
      <c r="F40" s="589"/>
      <c r="G40" s="589"/>
      <c r="H40" s="589"/>
      <c r="I40" s="589"/>
      <c r="J40" s="589"/>
      <c r="K40" s="194">
        <f>SUM(F40:J40)</f>
        <v>0</v>
      </c>
    </row>
    <row r="41" spans="2:11" x14ac:dyDescent="0.25">
      <c r="B41" s="193">
        <f t="shared" si="0"/>
        <v>33</v>
      </c>
      <c r="C41" s="590"/>
      <c r="D41" s="542"/>
      <c r="E41" s="542" t="s">
        <v>41</v>
      </c>
      <c r="F41" s="589"/>
      <c r="G41" s="589"/>
      <c r="H41" s="589"/>
      <c r="I41" s="589"/>
      <c r="J41" s="589"/>
      <c r="K41" s="194">
        <f>SUM(F41:J41)</f>
        <v>0</v>
      </c>
    </row>
    <row r="42" spans="2:11" x14ac:dyDescent="0.25">
      <c r="B42" s="193">
        <f t="shared" si="0"/>
        <v>34</v>
      </c>
      <c r="C42" s="590"/>
      <c r="D42" s="542"/>
      <c r="E42" s="542" t="s">
        <v>41</v>
      </c>
      <c r="F42" s="589"/>
      <c r="G42" s="589"/>
      <c r="H42" s="589"/>
      <c r="I42" s="589"/>
      <c r="J42" s="589"/>
      <c r="K42" s="194">
        <f>SUM(F42:J42)</f>
        <v>0</v>
      </c>
    </row>
    <row r="43" spans="2:11" x14ac:dyDescent="0.25">
      <c r="B43" s="193">
        <f t="shared" si="0"/>
        <v>35</v>
      </c>
      <c r="C43" s="590"/>
      <c r="D43" s="542"/>
      <c r="E43" s="542" t="s">
        <v>41</v>
      </c>
      <c r="F43" s="589"/>
      <c r="G43" s="589"/>
      <c r="H43" s="589"/>
      <c r="I43" s="589"/>
      <c r="J43" s="589"/>
      <c r="K43" s="194">
        <f>SUM(F43:J43)</f>
        <v>0</v>
      </c>
    </row>
    <row r="44" spans="2:11" x14ac:dyDescent="0.25">
      <c r="B44" s="193">
        <f t="shared" si="0"/>
        <v>36</v>
      </c>
      <c r="C44" s="590"/>
      <c r="D44" s="542"/>
      <c r="E44" s="542" t="s">
        <v>41</v>
      </c>
      <c r="F44" s="589"/>
      <c r="G44" s="589"/>
      <c r="H44" s="589"/>
      <c r="I44" s="589"/>
      <c r="J44" s="589"/>
      <c r="K44" s="194">
        <f>SUM(F44:J44)</f>
        <v>0</v>
      </c>
    </row>
    <row r="45" spans="2:11" x14ac:dyDescent="0.25">
      <c r="B45" s="193">
        <f t="shared" si="0"/>
        <v>37</v>
      </c>
      <c r="C45" s="590"/>
      <c r="D45" s="542"/>
      <c r="E45" s="542" t="s">
        <v>41</v>
      </c>
      <c r="F45" s="589"/>
      <c r="G45" s="589"/>
      <c r="H45" s="589"/>
      <c r="I45" s="589"/>
      <c r="J45" s="589"/>
      <c r="K45" s="194">
        <f>SUM(F45:J45)</f>
        <v>0</v>
      </c>
    </row>
    <row r="46" spans="2:11" x14ac:dyDescent="0.25">
      <c r="B46" s="193">
        <f t="shared" si="0"/>
        <v>38</v>
      </c>
      <c r="C46" s="590"/>
      <c r="D46" s="542"/>
      <c r="E46" s="542" t="s">
        <v>41</v>
      </c>
      <c r="F46" s="589"/>
      <c r="G46" s="589"/>
      <c r="H46" s="589"/>
      <c r="I46" s="589"/>
      <c r="J46" s="589"/>
      <c r="K46" s="194">
        <f>SUM(F46:J46)</f>
        <v>0</v>
      </c>
    </row>
    <row r="47" spans="2:11" x14ac:dyDescent="0.25">
      <c r="B47" s="193">
        <f t="shared" si="0"/>
        <v>39</v>
      </c>
      <c r="C47" s="590"/>
      <c r="D47" s="542"/>
      <c r="E47" s="542" t="s">
        <v>41</v>
      </c>
      <c r="F47" s="589"/>
      <c r="G47" s="589"/>
      <c r="H47" s="589"/>
      <c r="I47" s="589"/>
      <c r="J47" s="589"/>
      <c r="K47" s="194">
        <f>SUM(F47:J47)</f>
        <v>0</v>
      </c>
    </row>
    <row r="48" spans="2:11" x14ac:dyDescent="0.25">
      <c r="B48" s="193">
        <f t="shared" si="0"/>
        <v>40</v>
      </c>
      <c r="C48" s="590"/>
      <c r="D48" s="595"/>
      <c r="E48" s="542" t="s">
        <v>41</v>
      </c>
      <c r="F48" s="596"/>
      <c r="G48" s="596"/>
      <c r="H48" s="596"/>
      <c r="I48" s="596"/>
      <c r="J48" s="596"/>
      <c r="K48" s="194">
        <f>SUM(F48:J48)</f>
        <v>0</v>
      </c>
    </row>
    <row r="49" spans="2:11" x14ac:dyDescent="0.25">
      <c r="B49" s="193">
        <f t="shared" si="0"/>
        <v>41</v>
      </c>
      <c r="C49" s="590"/>
      <c r="D49" s="595"/>
      <c r="E49" s="542" t="s">
        <v>41</v>
      </c>
      <c r="F49" s="596"/>
      <c r="G49" s="596"/>
      <c r="H49" s="596"/>
      <c r="I49" s="596"/>
      <c r="J49" s="596"/>
      <c r="K49" s="194">
        <f>SUM(F49:J49)</f>
        <v>0</v>
      </c>
    </row>
    <row r="50" spans="2:11" x14ac:dyDescent="0.25">
      <c r="B50" s="193">
        <f t="shared" si="0"/>
        <v>42</v>
      </c>
      <c r="C50" s="590"/>
      <c r="D50" s="595"/>
      <c r="E50" s="542" t="s">
        <v>41</v>
      </c>
      <c r="F50" s="596"/>
      <c r="G50" s="596"/>
      <c r="H50" s="596"/>
      <c r="I50" s="596"/>
      <c r="J50" s="596"/>
      <c r="K50" s="194">
        <f>SUM(F50:J50)</f>
        <v>0</v>
      </c>
    </row>
    <row r="51" spans="2:11" x14ac:dyDescent="0.25">
      <c r="B51" s="193">
        <f t="shared" si="0"/>
        <v>43</v>
      </c>
      <c r="C51" s="590"/>
      <c r="D51" s="595"/>
      <c r="E51" s="542" t="s">
        <v>41</v>
      </c>
      <c r="F51" s="596"/>
      <c r="G51" s="596"/>
      <c r="H51" s="596"/>
      <c r="I51" s="596"/>
      <c r="J51" s="596"/>
      <c r="K51" s="194">
        <f>SUM(F51:J51)</f>
        <v>0</v>
      </c>
    </row>
    <row r="52" spans="2:11" x14ac:dyDescent="0.25">
      <c r="B52" s="193">
        <f t="shared" si="0"/>
        <v>44</v>
      </c>
      <c r="C52" s="590"/>
      <c r="D52" s="595"/>
      <c r="E52" s="542" t="s">
        <v>41</v>
      </c>
      <c r="F52" s="596"/>
      <c r="G52" s="596"/>
      <c r="H52" s="596"/>
      <c r="I52" s="596"/>
      <c r="J52" s="596"/>
      <c r="K52" s="194">
        <f>SUM(F52:J52)</f>
        <v>0</v>
      </c>
    </row>
    <row r="53" spans="2:11" x14ac:dyDescent="0.25">
      <c r="B53" s="193">
        <f t="shared" si="0"/>
        <v>45</v>
      </c>
      <c r="C53" s="590"/>
      <c r="D53" s="595"/>
      <c r="E53" s="542" t="s">
        <v>41</v>
      </c>
      <c r="F53" s="596"/>
      <c r="G53" s="596"/>
      <c r="H53" s="596"/>
      <c r="I53" s="596"/>
      <c r="J53" s="596"/>
      <c r="K53" s="194">
        <f>SUM(F53:J53)</f>
        <v>0</v>
      </c>
    </row>
    <row r="54" spans="2:11" x14ac:dyDescent="0.25">
      <c r="B54" s="193">
        <f t="shared" si="0"/>
        <v>46</v>
      </c>
      <c r="C54" s="590"/>
      <c r="D54" s="595"/>
      <c r="E54" s="542" t="s">
        <v>41</v>
      </c>
      <c r="F54" s="596"/>
      <c r="G54" s="596"/>
      <c r="H54" s="596"/>
      <c r="I54" s="596"/>
      <c r="J54" s="596"/>
      <c r="K54" s="194">
        <f>SUM(F54:J54)</f>
        <v>0</v>
      </c>
    </row>
    <row r="55" spans="2:11" x14ac:dyDescent="0.25">
      <c r="B55" s="193">
        <f t="shared" si="0"/>
        <v>47</v>
      </c>
      <c r="C55" s="590"/>
      <c r="D55" s="595"/>
      <c r="E55" s="542" t="s">
        <v>41</v>
      </c>
      <c r="F55" s="596"/>
      <c r="G55" s="596"/>
      <c r="H55" s="596"/>
      <c r="I55" s="596"/>
      <c r="J55" s="596"/>
      <c r="K55" s="194">
        <f>SUM(F55:J55)</f>
        <v>0</v>
      </c>
    </row>
    <row r="56" spans="2:11" x14ac:dyDescent="0.25">
      <c r="B56" s="193">
        <f t="shared" si="0"/>
        <v>48</v>
      </c>
      <c r="C56" s="590"/>
      <c r="D56" s="595"/>
      <c r="E56" s="542" t="s">
        <v>41</v>
      </c>
      <c r="F56" s="596"/>
      <c r="G56" s="596"/>
      <c r="H56" s="596"/>
      <c r="I56" s="596"/>
      <c r="J56" s="596"/>
      <c r="K56" s="194">
        <f>SUM(F56:J56)</f>
        <v>0</v>
      </c>
    </row>
    <row r="57" spans="2:11" x14ac:dyDescent="0.25">
      <c r="B57" s="193">
        <f t="shared" si="0"/>
        <v>49</v>
      </c>
      <c r="C57" s="590"/>
      <c r="D57" s="595"/>
      <c r="E57" s="542" t="s">
        <v>41</v>
      </c>
      <c r="F57" s="596"/>
      <c r="G57" s="596"/>
      <c r="H57" s="596"/>
      <c r="I57" s="596"/>
      <c r="J57" s="596"/>
      <c r="K57" s="194">
        <f>SUM(F57:J57)</f>
        <v>0</v>
      </c>
    </row>
    <row r="58" spans="2:11" x14ac:dyDescent="0.25">
      <c r="B58" s="193">
        <f t="shared" si="0"/>
        <v>50</v>
      </c>
      <c r="C58" s="590"/>
      <c r="D58" s="595"/>
      <c r="E58" s="542" t="s">
        <v>41</v>
      </c>
      <c r="F58" s="596"/>
      <c r="G58" s="596"/>
      <c r="H58" s="596"/>
      <c r="I58" s="596"/>
      <c r="J58" s="596"/>
      <c r="K58" s="194">
        <f>SUM(F58:J58)</f>
        <v>0</v>
      </c>
    </row>
    <row r="59" spans="2:11" x14ac:dyDescent="0.25">
      <c r="B59" s="193">
        <f t="shared" si="0"/>
        <v>51</v>
      </c>
      <c r="C59" s="590"/>
      <c r="D59" s="595"/>
      <c r="E59" s="542" t="s">
        <v>41</v>
      </c>
      <c r="F59" s="596"/>
      <c r="G59" s="596"/>
      <c r="H59" s="596"/>
      <c r="I59" s="596"/>
      <c r="J59" s="596"/>
      <c r="K59" s="194">
        <f>SUM(F59:J59)</f>
        <v>0</v>
      </c>
    </row>
    <row r="60" spans="2:11" x14ac:dyDescent="0.25">
      <c r="B60" s="193">
        <f t="shared" si="0"/>
        <v>52</v>
      </c>
      <c r="C60" s="590"/>
      <c r="D60" s="595"/>
      <c r="E60" s="542" t="s">
        <v>41</v>
      </c>
      <c r="F60" s="596"/>
      <c r="G60" s="596"/>
      <c r="H60" s="596"/>
      <c r="I60" s="596"/>
      <c r="J60" s="596"/>
      <c r="K60" s="194">
        <f>SUM(F60:J60)</f>
        <v>0</v>
      </c>
    </row>
    <row r="61" spans="2:11" x14ac:dyDescent="0.25">
      <c r="B61" s="193">
        <f t="shared" si="0"/>
        <v>53</v>
      </c>
      <c r="C61" s="590"/>
      <c r="D61" s="595"/>
      <c r="E61" s="542" t="s">
        <v>41</v>
      </c>
      <c r="F61" s="596"/>
      <c r="G61" s="596"/>
      <c r="H61" s="596"/>
      <c r="I61" s="596"/>
      <c r="J61" s="596"/>
      <c r="K61" s="194">
        <f>SUM(F61:J61)</f>
        <v>0</v>
      </c>
    </row>
    <row r="62" spans="2:11" x14ac:dyDescent="0.25">
      <c r="B62" s="193">
        <f t="shared" si="0"/>
        <v>54</v>
      </c>
      <c r="C62" s="590"/>
      <c r="D62" s="595"/>
      <c r="E62" s="542" t="s">
        <v>41</v>
      </c>
      <c r="F62" s="596"/>
      <c r="G62" s="596"/>
      <c r="H62" s="596"/>
      <c r="I62" s="596"/>
      <c r="J62" s="596"/>
      <c r="K62" s="194">
        <f>SUM(F62:J62)</f>
        <v>0</v>
      </c>
    </row>
    <row r="63" spans="2:11" x14ac:dyDescent="0.25">
      <c r="B63" s="193">
        <f t="shared" si="0"/>
        <v>55</v>
      </c>
      <c r="C63" s="590"/>
      <c r="D63" s="595"/>
      <c r="E63" s="542" t="s">
        <v>41</v>
      </c>
      <c r="F63" s="596"/>
      <c r="G63" s="596"/>
      <c r="H63" s="596"/>
      <c r="I63" s="596"/>
      <c r="J63" s="596"/>
      <c r="K63" s="194">
        <f>SUM(F63:J63)</f>
        <v>0</v>
      </c>
    </row>
    <row r="64" spans="2:11" x14ac:dyDescent="0.25">
      <c r="B64" s="193">
        <f t="shared" si="0"/>
        <v>56</v>
      </c>
      <c r="C64" s="590"/>
      <c r="D64" s="595"/>
      <c r="E64" s="542" t="s">
        <v>41</v>
      </c>
      <c r="F64" s="596"/>
      <c r="G64" s="596"/>
      <c r="H64" s="596"/>
      <c r="I64" s="596"/>
      <c r="J64" s="596"/>
      <c r="K64" s="194">
        <f>SUM(F64:J64)</f>
        <v>0</v>
      </c>
    </row>
    <row r="65" spans="2:11" x14ac:dyDescent="0.25">
      <c r="B65" s="193">
        <f t="shared" si="0"/>
        <v>57</v>
      </c>
      <c r="C65" s="590"/>
      <c r="D65" s="595"/>
      <c r="E65" s="542" t="s">
        <v>41</v>
      </c>
      <c r="F65" s="596"/>
      <c r="G65" s="596"/>
      <c r="H65" s="596"/>
      <c r="I65" s="596"/>
      <c r="J65" s="596"/>
      <c r="K65" s="194">
        <f>SUM(F65:J65)</f>
        <v>0</v>
      </c>
    </row>
    <row r="66" spans="2:11" x14ac:dyDescent="0.25">
      <c r="B66" s="193">
        <f t="shared" si="0"/>
        <v>58</v>
      </c>
      <c r="C66" s="590"/>
      <c r="D66" s="595"/>
      <c r="E66" s="542" t="s">
        <v>41</v>
      </c>
      <c r="F66" s="596"/>
      <c r="G66" s="596"/>
      <c r="H66" s="596"/>
      <c r="I66" s="596"/>
      <c r="J66" s="596"/>
      <c r="K66" s="194">
        <f>SUM(F66:J66)</f>
        <v>0</v>
      </c>
    </row>
    <row r="67" spans="2:11" x14ac:dyDescent="0.25">
      <c r="B67" s="193">
        <f t="shared" si="0"/>
        <v>59</v>
      </c>
      <c r="C67" s="590"/>
      <c r="D67" s="595"/>
      <c r="E67" s="542" t="s">
        <v>41</v>
      </c>
      <c r="F67" s="596"/>
      <c r="G67" s="596"/>
      <c r="H67" s="596"/>
      <c r="I67" s="596"/>
      <c r="J67" s="596"/>
      <c r="K67" s="194">
        <f>SUM(F67:J67)</f>
        <v>0</v>
      </c>
    </row>
    <row r="68" spans="2:11" x14ac:dyDescent="0.25">
      <c r="B68" s="193">
        <f t="shared" si="0"/>
        <v>60</v>
      </c>
      <c r="C68" s="590"/>
      <c r="D68" s="595"/>
      <c r="E68" s="542" t="s">
        <v>41</v>
      </c>
      <c r="F68" s="596"/>
      <c r="G68" s="596"/>
      <c r="H68" s="596"/>
      <c r="I68" s="596"/>
      <c r="J68" s="596"/>
      <c r="K68" s="194">
        <f>SUM(F68:J68)</f>
        <v>0</v>
      </c>
    </row>
    <row r="69" spans="2:11" x14ac:dyDescent="0.25">
      <c r="B69" s="193">
        <f t="shared" si="0"/>
        <v>61</v>
      </c>
      <c r="C69" s="590"/>
      <c r="D69" s="595"/>
      <c r="E69" s="542" t="s">
        <v>41</v>
      </c>
      <c r="F69" s="596"/>
      <c r="G69" s="596"/>
      <c r="H69" s="596"/>
      <c r="I69" s="596"/>
      <c r="J69" s="596"/>
      <c r="K69" s="194">
        <f>SUM(F69:J69)</f>
        <v>0</v>
      </c>
    </row>
    <row r="70" spans="2:11" x14ac:dyDescent="0.25">
      <c r="B70" s="193">
        <f t="shared" si="0"/>
        <v>62</v>
      </c>
      <c r="C70" s="590"/>
      <c r="D70" s="595"/>
      <c r="E70" s="542" t="s">
        <v>41</v>
      </c>
      <c r="F70" s="596"/>
      <c r="G70" s="596"/>
      <c r="H70" s="596"/>
      <c r="I70" s="596"/>
      <c r="J70" s="596"/>
      <c r="K70" s="194">
        <f>SUM(F70:J70)</f>
        <v>0</v>
      </c>
    </row>
    <row r="71" spans="2:11" x14ac:dyDescent="0.25">
      <c r="B71" s="193">
        <f t="shared" si="0"/>
        <v>63</v>
      </c>
      <c r="C71" s="590"/>
      <c r="D71" s="595"/>
      <c r="E71" s="542" t="s">
        <v>41</v>
      </c>
      <c r="F71" s="596"/>
      <c r="G71" s="596"/>
      <c r="H71" s="596"/>
      <c r="I71" s="596"/>
      <c r="J71" s="596"/>
      <c r="K71" s="194">
        <f>SUM(F71:J71)</f>
        <v>0</v>
      </c>
    </row>
    <row r="72" spans="2:11" x14ac:dyDescent="0.25">
      <c r="B72" s="193">
        <f t="shared" si="0"/>
        <v>64</v>
      </c>
      <c r="C72" s="590"/>
      <c r="D72" s="595"/>
      <c r="E72" s="542" t="s">
        <v>41</v>
      </c>
      <c r="F72" s="596"/>
      <c r="G72" s="596"/>
      <c r="H72" s="596"/>
      <c r="I72" s="596"/>
      <c r="J72" s="596"/>
      <c r="K72" s="194">
        <f>SUM(F72:J72)</f>
        <v>0</v>
      </c>
    </row>
    <row r="73" spans="2:11" x14ac:dyDescent="0.25">
      <c r="B73" s="193">
        <f t="shared" si="0"/>
        <v>65</v>
      </c>
      <c r="C73" s="590"/>
      <c r="D73" s="595"/>
      <c r="E73" s="542" t="s">
        <v>41</v>
      </c>
      <c r="F73" s="596"/>
      <c r="G73" s="596"/>
      <c r="H73" s="596"/>
      <c r="I73" s="596"/>
      <c r="J73" s="596"/>
      <c r="K73" s="194">
        <f>SUM(F73:J73)</f>
        <v>0</v>
      </c>
    </row>
    <row r="74" spans="2:11" x14ac:dyDescent="0.25">
      <c r="B74" s="193">
        <f t="shared" si="0"/>
        <v>66</v>
      </c>
      <c r="C74" s="590"/>
      <c r="D74" s="595"/>
      <c r="E74" s="542" t="s">
        <v>41</v>
      </c>
      <c r="F74" s="596"/>
      <c r="G74" s="596"/>
      <c r="H74" s="596"/>
      <c r="I74" s="596"/>
      <c r="J74" s="596"/>
      <c r="K74" s="194">
        <f>SUM(F74:J74)</f>
        <v>0</v>
      </c>
    </row>
    <row r="75" spans="2:11" x14ac:dyDescent="0.25">
      <c r="B75" s="193">
        <f t="shared" ref="B75:B207" si="1">B74+1</f>
        <v>67</v>
      </c>
      <c r="C75" s="590"/>
      <c r="D75" s="595"/>
      <c r="E75" s="542" t="s">
        <v>41</v>
      </c>
      <c r="F75" s="596"/>
      <c r="G75" s="596"/>
      <c r="H75" s="596"/>
      <c r="I75" s="596"/>
      <c r="J75" s="596"/>
      <c r="K75" s="194">
        <f>SUM(F75:J75)</f>
        <v>0</v>
      </c>
    </row>
    <row r="76" spans="2:11" x14ac:dyDescent="0.25">
      <c r="B76" s="193">
        <f t="shared" si="1"/>
        <v>68</v>
      </c>
      <c r="C76" s="590"/>
      <c r="D76" s="595"/>
      <c r="E76" s="542" t="s">
        <v>41</v>
      </c>
      <c r="F76" s="596"/>
      <c r="G76" s="596"/>
      <c r="H76" s="596"/>
      <c r="I76" s="596"/>
      <c r="J76" s="596"/>
      <c r="K76" s="194">
        <f>SUM(F76:J76)</f>
        <v>0</v>
      </c>
    </row>
    <row r="77" spans="2:11" x14ac:dyDescent="0.25">
      <c r="B77" s="193">
        <f t="shared" si="1"/>
        <v>69</v>
      </c>
      <c r="C77" s="590"/>
      <c r="D77" s="595"/>
      <c r="E77" s="542" t="s">
        <v>41</v>
      </c>
      <c r="F77" s="596"/>
      <c r="G77" s="596"/>
      <c r="H77" s="596"/>
      <c r="I77" s="596"/>
      <c r="J77" s="596"/>
      <c r="K77" s="194">
        <f>SUM(F77:J77)</f>
        <v>0</v>
      </c>
    </row>
    <row r="78" spans="2:11" x14ac:dyDescent="0.25">
      <c r="B78" s="193">
        <f t="shared" si="1"/>
        <v>70</v>
      </c>
      <c r="C78" s="590"/>
      <c r="D78" s="595"/>
      <c r="E78" s="542" t="s">
        <v>41</v>
      </c>
      <c r="F78" s="596"/>
      <c r="G78" s="596"/>
      <c r="H78" s="596"/>
      <c r="I78" s="596"/>
      <c r="J78" s="596"/>
      <c r="K78" s="194">
        <f>SUM(F78:J78)</f>
        <v>0</v>
      </c>
    </row>
    <row r="79" spans="2:11" x14ac:dyDescent="0.25">
      <c r="B79" s="193">
        <f t="shared" si="1"/>
        <v>71</v>
      </c>
      <c r="C79" s="590"/>
      <c r="D79" s="595"/>
      <c r="E79" s="542" t="s">
        <v>41</v>
      </c>
      <c r="F79" s="596"/>
      <c r="G79" s="596"/>
      <c r="H79" s="596"/>
      <c r="I79" s="596"/>
      <c r="J79" s="596"/>
      <c r="K79" s="194">
        <f>SUM(F79:J79)</f>
        <v>0</v>
      </c>
    </row>
    <row r="80" spans="2:11" x14ac:dyDescent="0.25">
      <c r="B80" s="193">
        <f t="shared" si="1"/>
        <v>72</v>
      </c>
      <c r="C80" s="590"/>
      <c r="D80" s="595"/>
      <c r="E80" s="542" t="s">
        <v>41</v>
      </c>
      <c r="F80" s="596"/>
      <c r="G80" s="596"/>
      <c r="H80" s="596"/>
      <c r="I80" s="596"/>
      <c r="J80" s="596"/>
      <c r="K80" s="194">
        <f>SUM(F80:J80)</f>
        <v>0</v>
      </c>
    </row>
    <row r="81" spans="2:11" x14ac:dyDescent="0.25">
      <c r="B81" s="193">
        <f t="shared" si="1"/>
        <v>73</v>
      </c>
      <c r="C81" s="590"/>
      <c r="D81" s="595"/>
      <c r="E81" s="542" t="s">
        <v>41</v>
      </c>
      <c r="F81" s="596"/>
      <c r="G81" s="596"/>
      <c r="H81" s="596"/>
      <c r="I81" s="596"/>
      <c r="J81" s="596"/>
      <c r="K81" s="194">
        <f>SUM(F81:J81)</f>
        <v>0</v>
      </c>
    </row>
    <row r="82" spans="2:11" x14ac:dyDescent="0.25">
      <c r="B82" s="193">
        <f t="shared" si="1"/>
        <v>74</v>
      </c>
      <c r="C82" s="590"/>
      <c r="D82" s="595"/>
      <c r="E82" s="542" t="s">
        <v>41</v>
      </c>
      <c r="F82" s="596"/>
      <c r="G82" s="596"/>
      <c r="H82" s="596"/>
      <c r="I82" s="596"/>
      <c r="J82" s="596"/>
      <c r="K82" s="194">
        <f>SUM(F82:J82)</f>
        <v>0</v>
      </c>
    </row>
    <row r="83" spans="2:11" x14ac:dyDescent="0.25">
      <c r="B83" s="193">
        <f t="shared" si="1"/>
        <v>75</v>
      </c>
      <c r="C83" s="590"/>
      <c r="D83" s="595"/>
      <c r="E83" s="542" t="s">
        <v>41</v>
      </c>
      <c r="F83" s="596"/>
      <c r="G83" s="596"/>
      <c r="H83" s="596"/>
      <c r="I83" s="596"/>
      <c r="J83" s="596"/>
      <c r="K83" s="194">
        <f>SUM(F83:J83)</f>
        <v>0</v>
      </c>
    </row>
    <row r="84" spans="2:11" x14ac:dyDescent="0.25">
      <c r="B84" s="193">
        <f t="shared" si="1"/>
        <v>76</v>
      </c>
      <c r="C84" s="590"/>
      <c r="D84" s="595"/>
      <c r="E84" s="542" t="s">
        <v>41</v>
      </c>
      <c r="F84" s="596"/>
      <c r="G84" s="596"/>
      <c r="H84" s="596"/>
      <c r="I84" s="596"/>
      <c r="J84" s="596"/>
      <c r="K84" s="194">
        <f>SUM(F84:J84)</f>
        <v>0</v>
      </c>
    </row>
    <row r="85" spans="2:11" x14ac:dyDescent="0.25">
      <c r="B85" s="193">
        <f t="shared" si="1"/>
        <v>77</v>
      </c>
      <c r="C85" s="590"/>
      <c r="D85" s="595"/>
      <c r="E85" s="542" t="s">
        <v>41</v>
      </c>
      <c r="F85" s="596"/>
      <c r="G85" s="596"/>
      <c r="H85" s="596"/>
      <c r="I85" s="596"/>
      <c r="J85" s="596"/>
      <c r="K85" s="194">
        <f>SUM(F85:J85)</f>
        <v>0</v>
      </c>
    </row>
    <row r="86" spans="2:11" x14ac:dyDescent="0.25">
      <c r="B86" s="193">
        <f t="shared" si="1"/>
        <v>78</v>
      </c>
      <c r="C86" s="590"/>
      <c r="D86" s="595"/>
      <c r="E86" s="542" t="s">
        <v>41</v>
      </c>
      <c r="F86" s="596"/>
      <c r="G86" s="596"/>
      <c r="H86" s="596"/>
      <c r="I86" s="596"/>
      <c r="J86" s="596"/>
      <c r="K86" s="194">
        <f>SUM(F86:J86)</f>
        <v>0</v>
      </c>
    </row>
    <row r="87" spans="2:11" x14ac:dyDescent="0.25">
      <c r="B87" s="193">
        <f t="shared" si="1"/>
        <v>79</v>
      </c>
      <c r="C87" s="590"/>
      <c r="D87" s="595"/>
      <c r="E87" s="542" t="s">
        <v>41</v>
      </c>
      <c r="F87" s="596"/>
      <c r="G87" s="596"/>
      <c r="H87" s="596"/>
      <c r="I87" s="596"/>
      <c r="J87" s="596"/>
      <c r="K87" s="194">
        <f>SUM(F87:J87)</f>
        <v>0</v>
      </c>
    </row>
    <row r="88" spans="2:11" x14ac:dyDescent="0.25">
      <c r="B88" s="193">
        <f t="shared" si="1"/>
        <v>80</v>
      </c>
      <c r="C88" s="590"/>
      <c r="D88" s="595"/>
      <c r="E88" s="542" t="s">
        <v>41</v>
      </c>
      <c r="F88" s="596"/>
      <c r="G88" s="596"/>
      <c r="H88" s="596"/>
      <c r="I88" s="596"/>
      <c r="J88" s="596"/>
      <c r="K88" s="194">
        <f>SUM(F88:J88)</f>
        <v>0</v>
      </c>
    </row>
    <row r="89" spans="2:11" x14ac:dyDescent="0.25">
      <c r="B89" s="193">
        <f t="shared" si="1"/>
        <v>81</v>
      </c>
      <c r="C89" s="590"/>
      <c r="D89" s="595"/>
      <c r="E89" s="542" t="s">
        <v>41</v>
      </c>
      <c r="F89" s="596"/>
      <c r="G89" s="596"/>
      <c r="H89" s="596"/>
      <c r="I89" s="596"/>
      <c r="J89" s="596"/>
      <c r="K89" s="194">
        <f>SUM(F89:J89)</f>
        <v>0</v>
      </c>
    </row>
    <row r="90" spans="2:11" x14ac:dyDescent="0.25">
      <c r="B90" s="193">
        <f t="shared" si="1"/>
        <v>82</v>
      </c>
      <c r="C90" s="590"/>
      <c r="D90" s="595"/>
      <c r="E90" s="542" t="s">
        <v>41</v>
      </c>
      <c r="F90" s="596"/>
      <c r="G90" s="596"/>
      <c r="H90" s="596"/>
      <c r="I90" s="596"/>
      <c r="J90" s="596"/>
      <c r="K90" s="194">
        <f>SUM(F90:J90)</f>
        <v>0</v>
      </c>
    </row>
    <row r="91" spans="2:11" x14ac:dyDescent="0.25">
      <c r="B91" s="193">
        <f t="shared" si="1"/>
        <v>83</v>
      </c>
      <c r="C91" s="590"/>
      <c r="D91" s="595"/>
      <c r="E91" s="542" t="s">
        <v>41</v>
      </c>
      <c r="F91" s="596"/>
      <c r="G91" s="596"/>
      <c r="H91" s="596"/>
      <c r="I91" s="596"/>
      <c r="J91" s="596"/>
      <c r="K91" s="194">
        <f>SUM(F91:J91)</f>
        <v>0</v>
      </c>
    </row>
    <row r="92" spans="2:11" x14ac:dyDescent="0.25">
      <c r="B92" s="193">
        <f t="shared" si="1"/>
        <v>84</v>
      </c>
      <c r="C92" s="590"/>
      <c r="D92" s="595"/>
      <c r="E92" s="542" t="s">
        <v>41</v>
      </c>
      <c r="F92" s="596"/>
      <c r="G92" s="596"/>
      <c r="H92" s="596"/>
      <c r="I92" s="596"/>
      <c r="J92" s="596"/>
      <c r="K92" s="194">
        <f>SUM(F92:J92)</f>
        <v>0</v>
      </c>
    </row>
    <row r="93" spans="2:11" x14ac:dyDescent="0.25">
      <c r="B93" s="193">
        <f t="shared" si="1"/>
        <v>85</v>
      </c>
      <c r="C93" s="590"/>
      <c r="D93" s="595"/>
      <c r="E93" s="542" t="s">
        <v>41</v>
      </c>
      <c r="F93" s="596"/>
      <c r="G93" s="596"/>
      <c r="H93" s="596"/>
      <c r="I93" s="596"/>
      <c r="J93" s="596"/>
      <c r="K93" s="194">
        <f>SUM(F93:J93)</f>
        <v>0</v>
      </c>
    </row>
    <row r="94" spans="2:11" x14ac:dyDescent="0.25">
      <c r="B94" s="193">
        <f t="shared" si="1"/>
        <v>86</v>
      </c>
      <c r="C94" s="590"/>
      <c r="D94" s="595"/>
      <c r="E94" s="542" t="s">
        <v>41</v>
      </c>
      <c r="F94" s="596"/>
      <c r="G94" s="596"/>
      <c r="H94" s="596"/>
      <c r="I94" s="596"/>
      <c r="J94" s="596"/>
      <c r="K94" s="194">
        <f>SUM(F94:J94)</f>
        <v>0</v>
      </c>
    </row>
    <row r="95" spans="2:11" x14ac:dyDescent="0.25">
      <c r="B95" s="193">
        <f t="shared" si="1"/>
        <v>87</v>
      </c>
      <c r="C95" s="590"/>
      <c r="D95" s="595"/>
      <c r="E95" s="542" t="s">
        <v>41</v>
      </c>
      <c r="F95" s="596"/>
      <c r="G95" s="596"/>
      <c r="H95" s="596"/>
      <c r="I95" s="596"/>
      <c r="J95" s="596"/>
      <c r="K95" s="194">
        <f>SUM(F95:J95)</f>
        <v>0</v>
      </c>
    </row>
    <row r="96" spans="2:11" x14ac:dyDescent="0.25">
      <c r="B96" s="193">
        <f t="shared" si="1"/>
        <v>88</v>
      </c>
      <c r="C96" s="590"/>
      <c r="D96" s="595"/>
      <c r="E96" s="542" t="s">
        <v>41</v>
      </c>
      <c r="F96" s="596"/>
      <c r="G96" s="596"/>
      <c r="H96" s="596"/>
      <c r="I96" s="596"/>
      <c r="J96" s="596"/>
      <c r="K96" s="194">
        <f>SUM(F96:J96)</f>
        <v>0</v>
      </c>
    </row>
    <row r="97" spans="2:11" x14ac:dyDescent="0.25">
      <c r="B97" s="193">
        <f t="shared" si="1"/>
        <v>89</v>
      </c>
      <c r="C97" s="590"/>
      <c r="D97" s="595"/>
      <c r="E97" s="542" t="s">
        <v>41</v>
      </c>
      <c r="F97" s="596"/>
      <c r="G97" s="596"/>
      <c r="H97" s="596"/>
      <c r="I97" s="596"/>
      <c r="J97" s="596"/>
      <c r="K97" s="194">
        <f>SUM(F97:J97)</f>
        <v>0</v>
      </c>
    </row>
    <row r="98" spans="2:11" x14ac:dyDescent="0.25">
      <c r="B98" s="193">
        <f t="shared" si="1"/>
        <v>90</v>
      </c>
      <c r="C98" s="590"/>
      <c r="D98" s="595"/>
      <c r="E98" s="542" t="s">
        <v>41</v>
      </c>
      <c r="F98" s="596"/>
      <c r="G98" s="596"/>
      <c r="H98" s="596"/>
      <c r="I98" s="596"/>
      <c r="J98" s="596"/>
      <c r="K98" s="194">
        <f>SUM(F98:J98)</f>
        <v>0</v>
      </c>
    </row>
    <row r="99" spans="2:11" x14ac:dyDescent="0.25">
      <c r="B99" s="193">
        <f t="shared" si="1"/>
        <v>91</v>
      </c>
      <c r="C99" s="590"/>
      <c r="D99" s="595"/>
      <c r="E99" s="542" t="s">
        <v>41</v>
      </c>
      <c r="F99" s="596"/>
      <c r="G99" s="596"/>
      <c r="H99" s="596"/>
      <c r="I99" s="596"/>
      <c r="J99" s="596"/>
      <c r="K99" s="194">
        <f>SUM(F99:J99)</f>
        <v>0</v>
      </c>
    </row>
    <row r="100" spans="2:11" x14ac:dyDescent="0.25">
      <c r="B100" s="193">
        <f t="shared" si="1"/>
        <v>92</v>
      </c>
      <c r="C100" s="590"/>
      <c r="D100" s="595"/>
      <c r="E100" s="542" t="s">
        <v>41</v>
      </c>
      <c r="F100" s="596"/>
      <c r="G100" s="596"/>
      <c r="H100" s="596"/>
      <c r="I100" s="596"/>
      <c r="J100" s="596"/>
      <c r="K100" s="194">
        <f>SUM(F100:J100)</f>
        <v>0</v>
      </c>
    </row>
    <row r="101" spans="2:11" x14ac:dyDescent="0.25">
      <c r="B101" s="193">
        <f t="shared" si="1"/>
        <v>93</v>
      </c>
      <c r="C101" s="590"/>
      <c r="D101" s="595"/>
      <c r="E101" s="542" t="s">
        <v>41</v>
      </c>
      <c r="F101" s="596"/>
      <c r="G101" s="596"/>
      <c r="H101" s="596"/>
      <c r="I101" s="596"/>
      <c r="J101" s="596"/>
      <c r="K101" s="194">
        <f>SUM(F101:J101)</f>
        <v>0</v>
      </c>
    </row>
    <row r="102" spans="2:11" x14ac:dyDescent="0.25">
      <c r="B102" s="193">
        <f t="shared" si="1"/>
        <v>94</v>
      </c>
      <c r="C102" s="590"/>
      <c r="D102" s="595"/>
      <c r="E102" s="542" t="s">
        <v>41</v>
      </c>
      <c r="F102" s="596"/>
      <c r="G102" s="596"/>
      <c r="H102" s="596"/>
      <c r="I102" s="596"/>
      <c r="J102" s="596"/>
      <c r="K102" s="194">
        <f>SUM(F102:J102)</f>
        <v>0</v>
      </c>
    </row>
    <row r="103" spans="2:11" x14ac:dyDescent="0.25">
      <c r="B103" s="193">
        <f t="shared" si="1"/>
        <v>95</v>
      </c>
      <c r="C103" s="590"/>
      <c r="D103" s="595"/>
      <c r="E103" s="542" t="s">
        <v>41</v>
      </c>
      <c r="F103" s="596"/>
      <c r="G103" s="596"/>
      <c r="H103" s="596"/>
      <c r="I103" s="596"/>
      <c r="J103" s="596"/>
      <c r="K103" s="194">
        <f>SUM(F103:J103)</f>
        <v>0</v>
      </c>
    </row>
    <row r="104" spans="2:11" x14ac:dyDescent="0.25">
      <c r="B104" s="193">
        <f t="shared" si="1"/>
        <v>96</v>
      </c>
      <c r="C104" s="590"/>
      <c r="D104" s="595"/>
      <c r="E104" s="542" t="s">
        <v>41</v>
      </c>
      <c r="F104" s="596"/>
      <c r="G104" s="596"/>
      <c r="H104" s="596"/>
      <c r="I104" s="596"/>
      <c r="J104" s="596"/>
      <c r="K104" s="194">
        <f>SUM(F104:J104)</f>
        <v>0</v>
      </c>
    </row>
    <row r="105" spans="2:11" x14ac:dyDescent="0.25">
      <c r="B105" s="193">
        <f t="shared" si="1"/>
        <v>97</v>
      </c>
      <c r="C105" s="590"/>
      <c r="D105" s="595"/>
      <c r="E105" s="542" t="s">
        <v>41</v>
      </c>
      <c r="F105" s="596"/>
      <c r="G105" s="596"/>
      <c r="H105" s="596"/>
      <c r="I105" s="596"/>
      <c r="J105" s="596"/>
      <c r="K105" s="194">
        <f>SUM(F105:J105)</f>
        <v>0</v>
      </c>
    </row>
    <row r="106" spans="2:11" x14ac:dyDescent="0.25">
      <c r="B106" s="193">
        <f t="shared" si="1"/>
        <v>98</v>
      </c>
      <c r="C106" s="590"/>
      <c r="D106" s="595"/>
      <c r="E106" s="542" t="s">
        <v>41</v>
      </c>
      <c r="F106" s="596"/>
      <c r="G106" s="596"/>
      <c r="H106" s="596"/>
      <c r="I106" s="596"/>
      <c r="J106" s="596"/>
      <c r="K106" s="194">
        <f>SUM(F106:J106)</f>
        <v>0</v>
      </c>
    </row>
    <row r="107" spans="2:11" x14ac:dyDescent="0.25">
      <c r="B107" s="193">
        <f t="shared" si="1"/>
        <v>99</v>
      </c>
      <c r="C107" s="590"/>
      <c r="D107" s="595"/>
      <c r="E107" s="542" t="s">
        <v>41</v>
      </c>
      <c r="F107" s="596"/>
      <c r="G107" s="596"/>
      <c r="H107" s="596"/>
      <c r="I107" s="596"/>
      <c r="J107" s="596"/>
      <c r="K107" s="194">
        <f>SUM(F107:J107)</f>
        <v>0</v>
      </c>
    </row>
    <row r="108" spans="2:11" x14ac:dyDescent="0.25">
      <c r="B108" s="193">
        <f t="shared" si="1"/>
        <v>100</v>
      </c>
      <c r="C108" s="590"/>
      <c r="D108" s="595"/>
      <c r="E108" s="542" t="s">
        <v>41</v>
      </c>
      <c r="F108" s="596"/>
      <c r="G108" s="596"/>
      <c r="H108" s="596"/>
      <c r="I108" s="596"/>
      <c r="J108" s="596"/>
      <c r="K108" s="194">
        <f>SUM(F108:J108)</f>
        <v>0</v>
      </c>
    </row>
    <row r="109" spans="2:11" x14ac:dyDescent="0.25">
      <c r="B109" s="193">
        <f t="shared" si="1"/>
        <v>101</v>
      </c>
      <c r="C109" s="590"/>
      <c r="D109" s="595"/>
      <c r="E109" s="542" t="s">
        <v>41</v>
      </c>
      <c r="F109" s="596"/>
      <c r="G109" s="596"/>
      <c r="H109" s="596"/>
      <c r="I109" s="596"/>
      <c r="J109" s="596"/>
      <c r="K109" s="194">
        <f>SUM(F109:J109)</f>
        <v>0</v>
      </c>
    </row>
    <row r="110" spans="2:11" x14ac:dyDescent="0.25">
      <c r="B110" s="193">
        <f t="shared" si="1"/>
        <v>102</v>
      </c>
      <c r="C110" s="590"/>
      <c r="D110" s="595"/>
      <c r="E110" s="542" t="s">
        <v>41</v>
      </c>
      <c r="F110" s="596"/>
      <c r="G110" s="596"/>
      <c r="H110" s="596"/>
      <c r="I110" s="596"/>
      <c r="J110" s="596"/>
      <c r="K110" s="194">
        <f>SUM(F110:J110)</f>
        <v>0</v>
      </c>
    </row>
    <row r="111" spans="2:11" x14ac:dyDescent="0.25">
      <c r="B111" s="193">
        <f t="shared" si="1"/>
        <v>103</v>
      </c>
      <c r="C111" s="590"/>
      <c r="D111" s="595"/>
      <c r="E111" s="542" t="s">
        <v>41</v>
      </c>
      <c r="F111" s="596"/>
      <c r="G111" s="596"/>
      <c r="H111" s="596"/>
      <c r="I111" s="596"/>
      <c r="J111" s="596"/>
      <c r="K111" s="194">
        <f>SUM(F111:J111)</f>
        <v>0</v>
      </c>
    </row>
    <row r="112" spans="2:11" x14ac:dyDescent="0.25">
      <c r="B112" s="193">
        <f t="shared" si="1"/>
        <v>104</v>
      </c>
      <c r="C112" s="590"/>
      <c r="D112" s="595"/>
      <c r="E112" s="542" t="s">
        <v>41</v>
      </c>
      <c r="F112" s="596"/>
      <c r="G112" s="596"/>
      <c r="H112" s="596"/>
      <c r="I112" s="596"/>
      <c r="J112" s="596"/>
      <c r="K112" s="194">
        <f>SUM(F112:J112)</f>
        <v>0</v>
      </c>
    </row>
    <row r="113" spans="2:11" x14ac:dyDescent="0.25">
      <c r="B113" s="193">
        <f t="shared" si="1"/>
        <v>105</v>
      </c>
      <c r="C113" s="590"/>
      <c r="D113" s="595"/>
      <c r="E113" s="542" t="s">
        <v>41</v>
      </c>
      <c r="F113" s="596"/>
      <c r="G113" s="596"/>
      <c r="H113" s="596"/>
      <c r="I113" s="596"/>
      <c r="J113" s="596"/>
      <c r="K113" s="194">
        <f>SUM(F113:J113)</f>
        <v>0</v>
      </c>
    </row>
    <row r="114" spans="2:11" x14ac:dyDescent="0.25">
      <c r="B114" s="193">
        <f t="shared" si="1"/>
        <v>106</v>
      </c>
      <c r="C114" s="590"/>
      <c r="D114" s="595"/>
      <c r="E114" s="542" t="s">
        <v>41</v>
      </c>
      <c r="F114" s="596"/>
      <c r="G114" s="596"/>
      <c r="H114" s="596"/>
      <c r="I114" s="596"/>
      <c r="J114" s="596"/>
      <c r="K114" s="194">
        <f>SUM(F114:J114)</f>
        <v>0</v>
      </c>
    </row>
    <row r="115" spans="2:11" x14ac:dyDescent="0.25">
      <c r="B115" s="193">
        <f t="shared" si="1"/>
        <v>107</v>
      </c>
      <c r="C115" s="590"/>
      <c r="D115" s="595"/>
      <c r="E115" s="542" t="s">
        <v>41</v>
      </c>
      <c r="F115" s="596"/>
      <c r="G115" s="596"/>
      <c r="H115" s="596"/>
      <c r="I115" s="596"/>
      <c r="J115" s="596"/>
      <c r="K115" s="194">
        <f>SUM(F115:J115)</f>
        <v>0</v>
      </c>
    </row>
    <row r="116" spans="2:11" x14ac:dyDescent="0.25">
      <c r="B116" s="193">
        <f t="shared" si="1"/>
        <v>108</v>
      </c>
      <c r="C116" s="590"/>
      <c r="D116" s="595"/>
      <c r="E116" s="542" t="s">
        <v>41</v>
      </c>
      <c r="F116" s="596"/>
      <c r="G116" s="596"/>
      <c r="H116" s="596"/>
      <c r="I116" s="596"/>
      <c r="J116" s="596"/>
      <c r="K116" s="194">
        <f>SUM(F116:J116)</f>
        <v>0</v>
      </c>
    </row>
    <row r="117" spans="2:11" x14ac:dyDescent="0.25">
      <c r="B117" s="193">
        <f t="shared" si="1"/>
        <v>109</v>
      </c>
      <c r="C117" s="590"/>
      <c r="D117" s="595"/>
      <c r="E117" s="542" t="s">
        <v>41</v>
      </c>
      <c r="F117" s="596"/>
      <c r="G117" s="596"/>
      <c r="H117" s="596"/>
      <c r="I117" s="596"/>
      <c r="J117" s="596"/>
      <c r="K117" s="194">
        <f>SUM(F117:J117)</f>
        <v>0</v>
      </c>
    </row>
    <row r="118" spans="2:11" x14ac:dyDescent="0.25">
      <c r="B118" s="193">
        <f t="shared" si="1"/>
        <v>110</v>
      </c>
      <c r="C118" s="590"/>
      <c r="D118" s="595"/>
      <c r="E118" s="542" t="s">
        <v>41</v>
      </c>
      <c r="F118" s="596"/>
      <c r="G118" s="596"/>
      <c r="H118" s="596"/>
      <c r="I118" s="596"/>
      <c r="J118" s="596"/>
      <c r="K118" s="194">
        <f>SUM(F118:J118)</f>
        <v>0</v>
      </c>
    </row>
    <row r="119" spans="2:11" x14ac:dyDescent="0.25">
      <c r="B119" s="193">
        <f t="shared" si="1"/>
        <v>111</v>
      </c>
      <c r="C119" s="590"/>
      <c r="D119" s="595"/>
      <c r="E119" s="542" t="s">
        <v>41</v>
      </c>
      <c r="F119" s="596"/>
      <c r="G119" s="596"/>
      <c r="H119" s="596"/>
      <c r="I119" s="596"/>
      <c r="J119" s="596"/>
      <c r="K119" s="194">
        <f>SUM(F119:J119)</f>
        <v>0</v>
      </c>
    </row>
    <row r="120" spans="2:11" x14ac:dyDescent="0.25">
      <c r="B120" s="193">
        <f t="shared" si="1"/>
        <v>112</v>
      </c>
      <c r="C120" s="590"/>
      <c r="D120" s="595"/>
      <c r="E120" s="542" t="s">
        <v>41</v>
      </c>
      <c r="F120" s="596"/>
      <c r="G120" s="596"/>
      <c r="H120" s="596"/>
      <c r="I120" s="596"/>
      <c r="J120" s="596"/>
      <c r="K120" s="194">
        <f>SUM(F120:J120)</f>
        <v>0</v>
      </c>
    </row>
    <row r="121" spans="2:11" x14ac:dyDescent="0.25">
      <c r="B121" s="193">
        <f t="shared" si="1"/>
        <v>113</v>
      </c>
      <c r="C121" s="590"/>
      <c r="D121" s="595"/>
      <c r="E121" s="542" t="s">
        <v>41</v>
      </c>
      <c r="F121" s="596"/>
      <c r="G121" s="596"/>
      <c r="H121" s="596"/>
      <c r="I121" s="596"/>
      <c r="J121" s="596"/>
      <c r="K121" s="194">
        <f>SUM(F121:J121)</f>
        <v>0</v>
      </c>
    </row>
    <row r="122" spans="2:11" x14ac:dyDescent="0.25">
      <c r="B122" s="193">
        <f t="shared" si="1"/>
        <v>114</v>
      </c>
      <c r="C122" s="590"/>
      <c r="D122" s="595"/>
      <c r="E122" s="542" t="s">
        <v>41</v>
      </c>
      <c r="F122" s="596"/>
      <c r="G122" s="596"/>
      <c r="H122" s="596"/>
      <c r="I122" s="596"/>
      <c r="J122" s="596"/>
      <c r="K122" s="194">
        <f>SUM(F122:J122)</f>
        <v>0</v>
      </c>
    </row>
    <row r="123" spans="2:11" x14ac:dyDescent="0.25">
      <c r="B123" s="193">
        <f t="shared" si="1"/>
        <v>115</v>
      </c>
      <c r="C123" s="590"/>
      <c r="D123" s="595"/>
      <c r="E123" s="542" t="s">
        <v>41</v>
      </c>
      <c r="F123" s="596"/>
      <c r="G123" s="596"/>
      <c r="H123" s="596"/>
      <c r="I123" s="596"/>
      <c r="J123" s="596"/>
      <c r="K123" s="194">
        <f>SUM(F123:J123)</f>
        <v>0</v>
      </c>
    </row>
    <row r="124" spans="2:11" x14ac:dyDescent="0.25">
      <c r="B124" s="193">
        <f t="shared" si="1"/>
        <v>116</v>
      </c>
      <c r="C124" s="590"/>
      <c r="D124" s="595"/>
      <c r="E124" s="542" t="s">
        <v>41</v>
      </c>
      <c r="F124" s="596"/>
      <c r="G124" s="596"/>
      <c r="H124" s="596"/>
      <c r="I124" s="596"/>
      <c r="J124" s="596"/>
      <c r="K124" s="194">
        <f>SUM(F124:J124)</f>
        <v>0</v>
      </c>
    </row>
    <row r="125" spans="2:11" x14ac:dyDescent="0.25">
      <c r="B125" s="193">
        <f t="shared" si="1"/>
        <v>117</v>
      </c>
      <c r="C125" s="590"/>
      <c r="D125" s="595"/>
      <c r="E125" s="542" t="s">
        <v>41</v>
      </c>
      <c r="F125" s="596"/>
      <c r="G125" s="596"/>
      <c r="H125" s="596"/>
      <c r="I125" s="596"/>
      <c r="J125" s="596"/>
      <c r="K125" s="194">
        <f>SUM(F125:J125)</f>
        <v>0</v>
      </c>
    </row>
    <row r="126" spans="2:11" x14ac:dyDescent="0.25">
      <c r="B126" s="193">
        <f t="shared" si="1"/>
        <v>118</v>
      </c>
      <c r="C126" s="590"/>
      <c r="D126" s="595"/>
      <c r="E126" s="542" t="s">
        <v>41</v>
      </c>
      <c r="F126" s="596"/>
      <c r="G126" s="596"/>
      <c r="H126" s="596"/>
      <c r="I126" s="596"/>
      <c r="J126" s="596"/>
      <c r="K126" s="194">
        <f>SUM(F126:J126)</f>
        <v>0</v>
      </c>
    </row>
    <row r="127" spans="2:11" x14ac:dyDescent="0.25">
      <c r="B127" s="193">
        <f t="shared" si="1"/>
        <v>119</v>
      </c>
      <c r="C127" s="590"/>
      <c r="D127" s="595"/>
      <c r="E127" s="542" t="s">
        <v>41</v>
      </c>
      <c r="F127" s="596"/>
      <c r="G127" s="596"/>
      <c r="H127" s="596"/>
      <c r="I127" s="596"/>
      <c r="J127" s="596"/>
      <c r="K127" s="194">
        <f>SUM(F127:J127)</f>
        <v>0</v>
      </c>
    </row>
    <row r="128" spans="2:11" x14ac:dyDescent="0.25">
      <c r="B128" s="193">
        <f t="shared" si="1"/>
        <v>120</v>
      </c>
      <c r="C128" s="590"/>
      <c r="D128" s="595"/>
      <c r="E128" s="542" t="s">
        <v>41</v>
      </c>
      <c r="F128" s="596"/>
      <c r="G128" s="596"/>
      <c r="H128" s="596"/>
      <c r="I128" s="596"/>
      <c r="J128" s="596"/>
      <c r="K128" s="194">
        <f>SUM(F128:J128)</f>
        <v>0</v>
      </c>
    </row>
    <row r="129" spans="2:11" x14ac:dyDescent="0.25">
      <c r="B129" s="193">
        <f t="shared" si="1"/>
        <v>121</v>
      </c>
      <c r="C129" s="590"/>
      <c r="D129" s="595"/>
      <c r="E129" s="542" t="s">
        <v>41</v>
      </c>
      <c r="F129" s="596"/>
      <c r="G129" s="596"/>
      <c r="H129" s="596"/>
      <c r="I129" s="596"/>
      <c r="J129" s="596"/>
      <c r="K129" s="194">
        <f>SUM(F129:J129)</f>
        <v>0</v>
      </c>
    </row>
    <row r="130" spans="2:11" x14ac:dyDescent="0.25">
      <c r="B130" s="193">
        <f t="shared" si="1"/>
        <v>122</v>
      </c>
      <c r="C130" s="590"/>
      <c r="D130" s="595"/>
      <c r="E130" s="542" t="s">
        <v>41</v>
      </c>
      <c r="F130" s="596"/>
      <c r="G130" s="596"/>
      <c r="H130" s="596"/>
      <c r="I130" s="596"/>
      <c r="J130" s="596"/>
      <c r="K130" s="194">
        <f>SUM(F130:J130)</f>
        <v>0</v>
      </c>
    </row>
    <row r="131" spans="2:11" x14ac:dyDescent="0.25">
      <c r="B131" s="193">
        <f t="shared" si="1"/>
        <v>123</v>
      </c>
      <c r="C131" s="590"/>
      <c r="D131" s="595"/>
      <c r="E131" s="542" t="s">
        <v>41</v>
      </c>
      <c r="F131" s="596"/>
      <c r="G131" s="596"/>
      <c r="H131" s="596"/>
      <c r="I131" s="596"/>
      <c r="J131" s="596"/>
      <c r="K131" s="194">
        <f>SUM(F131:J131)</f>
        <v>0</v>
      </c>
    </row>
    <row r="132" spans="2:11" x14ac:dyDescent="0.25">
      <c r="B132" s="193">
        <f t="shared" si="1"/>
        <v>124</v>
      </c>
      <c r="C132" s="590"/>
      <c r="D132" s="595"/>
      <c r="E132" s="542" t="s">
        <v>41</v>
      </c>
      <c r="F132" s="596"/>
      <c r="G132" s="596"/>
      <c r="H132" s="596"/>
      <c r="I132" s="596"/>
      <c r="J132" s="596"/>
      <c r="K132" s="194">
        <f>SUM(F132:J132)</f>
        <v>0</v>
      </c>
    </row>
    <row r="133" spans="2:11" x14ac:dyDescent="0.25">
      <c r="B133" s="193">
        <f t="shared" si="1"/>
        <v>125</v>
      </c>
      <c r="C133" s="590"/>
      <c r="D133" s="595"/>
      <c r="E133" s="542" t="s">
        <v>41</v>
      </c>
      <c r="F133" s="596"/>
      <c r="G133" s="596"/>
      <c r="H133" s="596"/>
      <c r="I133" s="596"/>
      <c r="J133" s="596"/>
      <c r="K133" s="194">
        <f>SUM(F133:J133)</f>
        <v>0</v>
      </c>
    </row>
    <row r="134" spans="2:11" x14ac:dyDescent="0.25">
      <c r="B134" s="193">
        <f t="shared" si="1"/>
        <v>126</v>
      </c>
      <c r="C134" s="590"/>
      <c r="D134" s="595"/>
      <c r="E134" s="542" t="s">
        <v>41</v>
      </c>
      <c r="F134" s="596"/>
      <c r="G134" s="596"/>
      <c r="H134" s="596"/>
      <c r="I134" s="596"/>
      <c r="J134" s="596"/>
      <c r="K134" s="194">
        <f>SUM(F134:J134)</f>
        <v>0</v>
      </c>
    </row>
    <row r="135" spans="2:11" x14ac:dyDescent="0.25">
      <c r="B135" s="193">
        <f t="shared" si="1"/>
        <v>127</v>
      </c>
      <c r="C135" s="590"/>
      <c r="D135" s="595"/>
      <c r="E135" s="542" t="s">
        <v>41</v>
      </c>
      <c r="F135" s="596"/>
      <c r="G135" s="596"/>
      <c r="H135" s="596"/>
      <c r="I135" s="596"/>
      <c r="J135" s="596"/>
      <c r="K135" s="194">
        <f>SUM(F135:J135)</f>
        <v>0</v>
      </c>
    </row>
    <row r="136" spans="2:11" x14ac:dyDescent="0.25">
      <c r="B136" s="193">
        <f t="shared" si="1"/>
        <v>128</v>
      </c>
      <c r="C136" s="590"/>
      <c r="D136" s="595"/>
      <c r="E136" s="542" t="s">
        <v>41</v>
      </c>
      <c r="F136" s="596"/>
      <c r="G136" s="596"/>
      <c r="H136" s="596"/>
      <c r="I136" s="596"/>
      <c r="J136" s="596"/>
      <c r="K136" s="194">
        <f>SUM(F136:J136)</f>
        <v>0</v>
      </c>
    </row>
    <row r="137" spans="2:11" x14ac:dyDescent="0.25">
      <c r="B137" s="193">
        <f t="shared" si="1"/>
        <v>129</v>
      </c>
      <c r="C137" s="590"/>
      <c r="D137" s="595"/>
      <c r="E137" s="542" t="s">
        <v>41</v>
      </c>
      <c r="F137" s="596"/>
      <c r="G137" s="596"/>
      <c r="H137" s="596"/>
      <c r="I137" s="596"/>
      <c r="J137" s="596"/>
      <c r="K137" s="194">
        <f>SUM(F137:J137)</f>
        <v>0</v>
      </c>
    </row>
    <row r="138" spans="2:11" x14ac:dyDescent="0.25">
      <c r="B138" s="193">
        <f t="shared" si="1"/>
        <v>130</v>
      </c>
      <c r="C138" s="590"/>
      <c r="D138" s="595"/>
      <c r="E138" s="542" t="s">
        <v>41</v>
      </c>
      <c r="F138" s="596"/>
      <c r="G138" s="596"/>
      <c r="H138" s="596"/>
      <c r="I138" s="596"/>
      <c r="J138" s="596"/>
      <c r="K138" s="194">
        <f>SUM(F138:J138)</f>
        <v>0</v>
      </c>
    </row>
    <row r="139" spans="2:11" x14ac:dyDescent="0.25">
      <c r="B139" s="193">
        <f t="shared" si="1"/>
        <v>131</v>
      </c>
      <c r="C139" s="590"/>
      <c r="D139" s="595"/>
      <c r="E139" s="542" t="s">
        <v>41</v>
      </c>
      <c r="F139" s="596"/>
      <c r="G139" s="596"/>
      <c r="H139" s="596"/>
      <c r="I139" s="596"/>
      <c r="J139" s="596"/>
      <c r="K139" s="194">
        <f>SUM(F139:J139)</f>
        <v>0</v>
      </c>
    </row>
    <row r="140" spans="2:11" x14ac:dyDescent="0.25">
      <c r="B140" s="193">
        <f t="shared" si="1"/>
        <v>132</v>
      </c>
      <c r="C140" s="590"/>
      <c r="D140" s="595"/>
      <c r="E140" s="542" t="s">
        <v>41</v>
      </c>
      <c r="F140" s="596"/>
      <c r="G140" s="596"/>
      <c r="H140" s="596"/>
      <c r="I140" s="596"/>
      <c r="J140" s="596"/>
      <c r="K140" s="194">
        <f>SUM(F140:J140)</f>
        <v>0</v>
      </c>
    </row>
    <row r="141" spans="2:11" x14ac:dyDescent="0.25">
      <c r="B141" s="193">
        <f t="shared" si="1"/>
        <v>133</v>
      </c>
      <c r="C141" s="590"/>
      <c r="D141" s="595"/>
      <c r="E141" s="542" t="s">
        <v>41</v>
      </c>
      <c r="F141" s="596"/>
      <c r="G141" s="596"/>
      <c r="H141" s="596"/>
      <c r="I141" s="596"/>
      <c r="J141" s="596"/>
      <c r="K141" s="194">
        <f>SUM(F141:J141)</f>
        <v>0</v>
      </c>
    </row>
    <row r="142" spans="2:11" x14ac:dyDescent="0.25">
      <c r="B142" s="193">
        <f t="shared" si="1"/>
        <v>134</v>
      </c>
      <c r="C142" s="590"/>
      <c r="D142" s="595"/>
      <c r="E142" s="542" t="s">
        <v>41</v>
      </c>
      <c r="F142" s="596"/>
      <c r="G142" s="596"/>
      <c r="H142" s="596"/>
      <c r="I142" s="596"/>
      <c r="J142" s="596"/>
      <c r="K142" s="194">
        <f>SUM(F142:J142)</f>
        <v>0</v>
      </c>
    </row>
    <row r="143" spans="2:11" x14ac:dyDescent="0.25">
      <c r="B143" s="193">
        <f t="shared" si="1"/>
        <v>135</v>
      </c>
      <c r="C143" s="590"/>
      <c r="D143" s="595"/>
      <c r="E143" s="542" t="s">
        <v>41</v>
      </c>
      <c r="F143" s="596"/>
      <c r="G143" s="596"/>
      <c r="H143" s="596"/>
      <c r="I143" s="596"/>
      <c r="J143" s="596"/>
      <c r="K143" s="194">
        <f>SUM(F143:J143)</f>
        <v>0</v>
      </c>
    </row>
    <row r="144" spans="2:11" x14ac:dyDescent="0.25">
      <c r="B144" s="193">
        <f t="shared" si="1"/>
        <v>136</v>
      </c>
      <c r="C144" s="590"/>
      <c r="D144" s="595"/>
      <c r="E144" s="542" t="s">
        <v>41</v>
      </c>
      <c r="F144" s="596"/>
      <c r="G144" s="596"/>
      <c r="H144" s="596"/>
      <c r="I144" s="596"/>
      <c r="J144" s="596"/>
      <c r="K144" s="194">
        <f>SUM(F144:J144)</f>
        <v>0</v>
      </c>
    </row>
    <row r="145" spans="2:11" x14ac:dyDescent="0.25">
      <c r="B145" s="193">
        <f t="shared" si="1"/>
        <v>137</v>
      </c>
      <c r="C145" s="590"/>
      <c r="D145" s="595"/>
      <c r="E145" s="542" t="s">
        <v>41</v>
      </c>
      <c r="F145" s="596"/>
      <c r="G145" s="596"/>
      <c r="H145" s="596"/>
      <c r="I145" s="596"/>
      <c r="J145" s="596"/>
      <c r="K145" s="194">
        <f>SUM(F145:J145)</f>
        <v>0</v>
      </c>
    </row>
    <row r="146" spans="2:11" x14ac:dyDescent="0.25">
      <c r="B146" s="193">
        <f t="shared" si="1"/>
        <v>138</v>
      </c>
      <c r="C146" s="590"/>
      <c r="D146" s="595"/>
      <c r="E146" s="542" t="s">
        <v>41</v>
      </c>
      <c r="F146" s="596"/>
      <c r="G146" s="596"/>
      <c r="H146" s="596"/>
      <c r="I146" s="596"/>
      <c r="J146" s="596"/>
      <c r="K146" s="194">
        <f>SUM(F146:J146)</f>
        <v>0</v>
      </c>
    </row>
    <row r="147" spans="2:11" x14ac:dyDescent="0.25">
      <c r="B147" s="193">
        <f t="shared" si="1"/>
        <v>139</v>
      </c>
      <c r="C147" s="590"/>
      <c r="D147" s="595"/>
      <c r="E147" s="542" t="s">
        <v>41</v>
      </c>
      <c r="F147" s="596"/>
      <c r="G147" s="596"/>
      <c r="H147" s="596"/>
      <c r="I147" s="596"/>
      <c r="J147" s="596"/>
      <c r="K147" s="194">
        <f>SUM(F147:J147)</f>
        <v>0</v>
      </c>
    </row>
    <row r="148" spans="2:11" x14ac:dyDescent="0.25">
      <c r="B148" s="193">
        <f t="shared" si="1"/>
        <v>140</v>
      </c>
      <c r="C148" s="590"/>
      <c r="D148" s="595"/>
      <c r="E148" s="542" t="s">
        <v>41</v>
      </c>
      <c r="F148" s="596"/>
      <c r="G148" s="596"/>
      <c r="H148" s="596"/>
      <c r="I148" s="596"/>
      <c r="J148" s="596"/>
      <c r="K148" s="194">
        <f>SUM(F148:J148)</f>
        <v>0</v>
      </c>
    </row>
    <row r="149" spans="2:11" x14ac:dyDescent="0.25">
      <c r="B149" s="193">
        <f t="shared" si="1"/>
        <v>141</v>
      </c>
      <c r="C149" s="590"/>
      <c r="D149" s="595"/>
      <c r="E149" s="542" t="s">
        <v>41</v>
      </c>
      <c r="F149" s="596"/>
      <c r="G149" s="596"/>
      <c r="H149" s="596"/>
      <c r="I149" s="596"/>
      <c r="J149" s="596"/>
      <c r="K149" s="194">
        <f>SUM(F149:J149)</f>
        <v>0</v>
      </c>
    </row>
    <row r="150" spans="2:11" x14ac:dyDescent="0.25">
      <c r="B150" s="193">
        <f t="shared" si="1"/>
        <v>142</v>
      </c>
      <c r="C150" s="590"/>
      <c r="D150" s="595"/>
      <c r="E150" s="542" t="s">
        <v>41</v>
      </c>
      <c r="F150" s="596"/>
      <c r="G150" s="596"/>
      <c r="H150" s="596"/>
      <c r="I150" s="596"/>
      <c r="J150" s="596"/>
      <c r="K150" s="194">
        <f>SUM(F150:J150)</f>
        <v>0</v>
      </c>
    </row>
    <row r="151" spans="2:11" x14ac:dyDescent="0.25">
      <c r="B151" s="193">
        <f t="shared" si="1"/>
        <v>143</v>
      </c>
      <c r="C151" s="590"/>
      <c r="D151" s="595"/>
      <c r="E151" s="542" t="s">
        <v>41</v>
      </c>
      <c r="F151" s="596"/>
      <c r="G151" s="596"/>
      <c r="H151" s="596"/>
      <c r="I151" s="596"/>
      <c r="J151" s="596"/>
      <c r="K151" s="194">
        <f>SUM(F151:J151)</f>
        <v>0</v>
      </c>
    </row>
    <row r="152" spans="2:11" x14ac:dyDescent="0.25">
      <c r="B152" s="193">
        <f t="shared" si="1"/>
        <v>144</v>
      </c>
      <c r="C152" s="590"/>
      <c r="D152" s="595"/>
      <c r="E152" s="542" t="s">
        <v>41</v>
      </c>
      <c r="F152" s="596"/>
      <c r="G152" s="596"/>
      <c r="H152" s="596"/>
      <c r="I152" s="596"/>
      <c r="J152" s="596"/>
      <c r="K152" s="194">
        <f>SUM(F152:J152)</f>
        <v>0</v>
      </c>
    </row>
    <row r="153" spans="2:11" x14ac:dyDescent="0.25">
      <c r="B153" s="193">
        <f t="shared" si="1"/>
        <v>145</v>
      </c>
      <c r="C153" s="590"/>
      <c r="D153" s="595"/>
      <c r="E153" s="542" t="s">
        <v>41</v>
      </c>
      <c r="F153" s="596"/>
      <c r="G153" s="596"/>
      <c r="H153" s="596"/>
      <c r="I153" s="596"/>
      <c r="J153" s="596"/>
      <c r="K153" s="194">
        <f>SUM(F153:J153)</f>
        <v>0</v>
      </c>
    </row>
    <row r="154" spans="2:11" x14ac:dyDescent="0.25">
      <c r="B154" s="193">
        <f t="shared" si="1"/>
        <v>146</v>
      </c>
      <c r="C154" s="590"/>
      <c r="D154" s="595"/>
      <c r="E154" s="542" t="s">
        <v>41</v>
      </c>
      <c r="F154" s="596"/>
      <c r="G154" s="596"/>
      <c r="H154" s="596"/>
      <c r="I154" s="596"/>
      <c r="J154" s="596"/>
      <c r="K154" s="194">
        <f>SUM(F154:J154)</f>
        <v>0</v>
      </c>
    </row>
    <row r="155" spans="2:11" x14ac:dyDescent="0.25">
      <c r="B155" s="193">
        <f t="shared" si="1"/>
        <v>147</v>
      </c>
      <c r="C155" s="590"/>
      <c r="D155" s="595"/>
      <c r="E155" s="542" t="s">
        <v>41</v>
      </c>
      <c r="F155" s="596"/>
      <c r="G155" s="596"/>
      <c r="H155" s="596"/>
      <c r="I155" s="596"/>
      <c r="J155" s="596"/>
      <c r="K155" s="194">
        <f>SUM(F155:J155)</f>
        <v>0</v>
      </c>
    </row>
    <row r="156" spans="2:11" x14ac:dyDescent="0.25">
      <c r="B156" s="193">
        <f t="shared" si="1"/>
        <v>148</v>
      </c>
      <c r="C156" s="590"/>
      <c r="D156" s="595"/>
      <c r="E156" s="542" t="s">
        <v>41</v>
      </c>
      <c r="F156" s="596"/>
      <c r="G156" s="596"/>
      <c r="H156" s="596"/>
      <c r="I156" s="596"/>
      <c r="J156" s="596"/>
      <c r="K156" s="194">
        <f>SUM(F156:J156)</f>
        <v>0</v>
      </c>
    </row>
    <row r="157" spans="2:11" x14ac:dyDescent="0.25">
      <c r="B157" s="193">
        <f t="shared" si="1"/>
        <v>149</v>
      </c>
      <c r="C157" s="590"/>
      <c r="D157" s="595"/>
      <c r="E157" s="542" t="s">
        <v>41</v>
      </c>
      <c r="F157" s="596"/>
      <c r="G157" s="596"/>
      <c r="H157" s="596"/>
      <c r="I157" s="596"/>
      <c r="J157" s="596"/>
      <c r="K157" s="194">
        <f>SUM(F157:J157)</f>
        <v>0</v>
      </c>
    </row>
    <row r="158" spans="2:11" x14ac:dyDescent="0.25">
      <c r="B158" s="193">
        <f t="shared" si="1"/>
        <v>150</v>
      </c>
      <c r="C158" s="590"/>
      <c r="D158" s="595"/>
      <c r="E158" s="542" t="s">
        <v>41</v>
      </c>
      <c r="F158" s="596"/>
      <c r="G158" s="596"/>
      <c r="H158" s="596"/>
      <c r="I158" s="596"/>
      <c r="J158" s="596"/>
      <c r="K158" s="194">
        <f>SUM(F158:J158)</f>
        <v>0</v>
      </c>
    </row>
    <row r="159" spans="2:11" x14ac:dyDescent="0.25">
      <c r="B159" s="193">
        <f t="shared" si="1"/>
        <v>151</v>
      </c>
      <c r="C159" s="590"/>
      <c r="D159" s="595"/>
      <c r="E159" s="542" t="s">
        <v>41</v>
      </c>
      <c r="F159" s="596"/>
      <c r="G159" s="596"/>
      <c r="H159" s="596"/>
      <c r="I159" s="596"/>
      <c r="J159" s="596"/>
      <c r="K159" s="194">
        <f>SUM(F159:J159)</f>
        <v>0</v>
      </c>
    </row>
    <row r="160" spans="2:11" x14ac:dyDescent="0.25">
      <c r="B160" s="193">
        <f t="shared" si="1"/>
        <v>152</v>
      </c>
      <c r="C160" s="590"/>
      <c r="D160" s="595"/>
      <c r="E160" s="542" t="s">
        <v>41</v>
      </c>
      <c r="F160" s="596"/>
      <c r="G160" s="596"/>
      <c r="H160" s="596"/>
      <c r="I160" s="596"/>
      <c r="J160" s="596"/>
      <c r="K160" s="194">
        <f>SUM(F160:J160)</f>
        <v>0</v>
      </c>
    </row>
    <row r="161" spans="2:11" x14ac:dyDescent="0.25">
      <c r="B161" s="193">
        <f t="shared" si="1"/>
        <v>153</v>
      </c>
      <c r="C161" s="590"/>
      <c r="D161" s="595"/>
      <c r="E161" s="542" t="s">
        <v>41</v>
      </c>
      <c r="F161" s="596"/>
      <c r="G161" s="596"/>
      <c r="H161" s="596"/>
      <c r="I161" s="596"/>
      <c r="J161" s="596"/>
      <c r="K161" s="194">
        <f>SUM(F161:J161)</f>
        <v>0</v>
      </c>
    </row>
    <row r="162" spans="2:11" x14ac:dyDescent="0.25">
      <c r="B162" s="193">
        <f t="shared" si="1"/>
        <v>154</v>
      </c>
      <c r="C162" s="590"/>
      <c r="D162" s="595"/>
      <c r="E162" s="542" t="s">
        <v>41</v>
      </c>
      <c r="F162" s="596"/>
      <c r="G162" s="596"/>
      <c r="H162" s="596"/>
      <c r="I162" s="596"/>
      <c r="J162" s="596"/>
      <c r="K162" s="194">
        <f>SUM(F162:J162)</f>
        <v>0</v>
      </c>
    </row>
    <row r="163" spans="2:11" x14ac:dyDescent="0.25">
      <c r="B163" s="193">
        <f t="shared" si="1"/>
        <v>155</v>
      </c>
      <c r="C163" s="590"/>
      <c r="D163" s="595"/>
      <c r="E163" s="542" t="s">
        <v>41</v>
      </c>
      <c r="F163" s="596"/>
      <c r="G163" s="596"/>
      <c r="H163" s="596"/>
      <c r="I163" s="596"/>
      <c r="J163" s="596"/>
      <c r="K163" s="194">
        <f>SUM(F163:J163)</f>
        <v>0</v>
      </c>
    </row>
    <row r="164" spans="2:11" x14ac:dyDescent="0.25">
      <c r="B164" s="193">
        <f t="shared" si="1"/>
        <v>156</v>
      </c>
      <c r="C164" s="590"/>
      <c r="D164" s="595"/>
      <c r="E164" s="542" t="s">
        <v>41</v>
      </c>
      <c r="F164" s="596"/>
      <c r="G164" s="596"/>
      <c r="H164" s="596"/>
      <c r="I164" s="596"/>
      <c r="J164" s="596"/>
      <c r="K164" s="194">
        <f>SUM(F164:J164)</f>
        <v>0</v>
      </c>
    </row>
    <row r="165" spans="2:11" x14ac:dyDescent="0.25">
      <c r="B165" s="193">
        <f t="shared" si="1"/>
        <v>157</v>
      </c>
      <c r="C165" s="590"/>
      <c r="D165" s="595"/>
      <c r="E165" s="542" t="s">
        <v>41</v>
      </c>
      <c r="F165" s="596"/>
      <c r="G165" s="596"/>
      <c r="H165" s="596"/>
      <c r="I165" s="596"/>
      <c r="J165" s="596"/>
      <c r="K165" s="194">
        <f>SUM(F165:J165)</f>
        <v>0</v>
      </c>
    </row>
    <row r="166" spans="2:11" x14ac:dyDescent="0.25">
      <c r="B166" s="193">
        <f t="shared" si="1"/>
        <v>158</v>
      </c>
      <c r="C166" s="590"/>
      <c r="D166" s="595"/>
      <c r="E166" s="542" t="s">
        <v>41</v>
      </c>
      <c r="F166" s="596"/>
      <c r="G166" s="596"/>
      <c r="H166" s="596"/>
      <c r="I166" s="596"/>
      <c r="J166" s="596"/>
      <c r="K166" s="194">
        <f>SUM(F166:J166)</f>
        <v>0</v>
      </c>
    </row>
    <row r="167" spans="2:11" x14ac:dyDescent="0.25">
      <c r="B167" s="193">
        <f t="shared" si="1"/>
        <v>159</v>
      </c>
      <c r="C167" s="590"/>
      <c r="D167" s="595"/>
      <c r="E167" s="542" t="s">
        <v>41</v>
      </c>
      <c r="F167" s="596"/>
      <c r="G167" s="596"/>
      <c r="H167" s="596"/>
      <c r="I167" s="596"/>
      <c r="J167" s="596"/>
      <c r="K167" s="194">
        <f>SUM(F167:J167)</f>
        <v>0</v>
      </c>
    </row>
    <row r="168" spans="2:11" x14ac:dyDescent="0.25">
      <c r="B168" s="193">
        <f t="shared" si="1"/>
        <v>160</v>
      </c>
      <c r="C168" s="590"/>
      <c r="D168" s="595"/>
      <c r="E168" s="542" t="s">
        <v>41</v>
      </c>
      <c r="F168" s="596"/>
      <c r="G168" s="596"/>
      <c r="H168" s="596"/>
      <c r="I168" s="596"/>
      <c r="J168" s="596"/>
      <c r="K168" s="194">
        <f>SUM(F168:J168)</f>
        <v>0</v>
      </c>
    </row>
    <row r="169" spans="2:11" x14ac:dyDescent="0.25">
      <c r="B169" s="193">
        <f t="shared" si="1"/>
        <v>161</v>
      </c>
      <c r="C169" s="590"/>
      <c r="D169" s="595"/>
      <c r="E169" s="542" t="s">
        <v>41</v>
      </c>
      <c r="F169" s="596"/>
      <c r="G169" s="596"/>
      <c r="H169" s="596"/>
      <c r="I169" s="596"/>
      <c r="J169" s="596"/>
      <c r="K169" s="194">
        <f>SUM(F169:J169)</f>
        <v>0</v>
      </c>
    </row>
    <row r="170" spans="2:11" x14ac:dyDescent="0.25">
      <c r="B170" s="193">
        <f t="shared" si="1"/>
        <v>162</v>
      </c>
      <c r="C170" s="590"/>
      <c r="D170" s="595"/>
      <c r="E170" s="542" t="s">
        <v>41</v>
      </c>
      <c r="F170" s="596"/>
      <c r="G170" s="596"/>
      <c r="H170" s="596"/>
      <c r="I170" s="596"/>
      <c r="J170" s="596"/>
      <c r="K170" s="194">
        <f>SUM(F170:J170)</f>
        <v>0</v>
      </c>
    </row>
    <row r="171" spans="2:11" x14ac:dyDescent="0.25">
      <c r="B171" s="193">
        <f t="shared" si="1"/>
        <v>163</v>
      </c>
      <c r="C171" s="590"/>
      <c r="D171" s="595"/>
      <c r="E171" s="542" t="s">
        <v>41</v>
      </c>
      <c r="F171" s="596"/>
      <c r="G171" s="596"/>
      <c r="H171" s="596"/>
      <c r="I171" s="596"/>
      <c r="J171" s="596"/>
      <c r="K171" s="194">
        <f>SUM(F171:J171)</f>
        <v>0</v>
      </c>
    </row>
    <row r="172" spans="2:11" x14ac:dyDescent="0.25">
      <c r="B172" s="193">
        <f t="shared" si="1"/>
        <v>164</v>
      </c>
      <c r="C172" s="590"/>
      <c r="D172" s="595"/>
      <c r="E172" s="542" t="s">
        <v>41</v>
      </c>
      <c r="F172" s="596"/>
      <c r="G172" s="596"/>
      <c r="H172" s="596"/>
      <c r="I172" s="596"/>
      <c r="J172" s="596"/>
      <c r="K172" s="194">
        <f>SUM(F172:J172)</f>
        <v>0</v>
      </c>
    </row>
    <row r="173" spans="2:11" x14ac:dyDescent="0.25">
      <c r="B173" s="193">
        <f t="shared" si="1"/>
        <v>165</v>
      </c>
      <c r="C173" s="590"/>
      <c r="D173" s="595"/>
      <c r="E173" s="542" t="s">
        <v>41</v>
      </c>
      <c r="F173" s="596"/>
      <c r="G173" s="596"/>
      <c r="H173" s="596"/>
      <c r="I173" s="596"/>
      <c r="J173" s="596"/>
      <c r="K173" s="194">
        <f>SUM(F173:J173)</f>
        <v>0</v>
      </c>
    </row>
    <row r="174" spans="2:11" x14ac:dyDescent="0.25">
      <c r="B174" s="193">
        <f t="shared" si="1"/>
        <v>166</v>
      </c>
      <c r="C174" s="590"/>
      <c r="D174" s="595"/>
      <c r="E174" s="542" t="s">
        <v>41</v>
      </c>
      <c r="F174" s="596"/>
      <c r="G174" s="596"/>
      <c r="H174" s="596"/>
      <c r="I174" s="596"/>
      <c r="J174" s="596"/>
      <c r="K174" s="194">
        <f>SUM(F174:J174)</f>
        <v>0</v>
      </c>
    </row>
    <row r="175" spans="2:11" x14ac:dyDescent="0.25">
      <c r="B175" s="193">
        <f t="shared" si="1"/>
        <v>167</v>
      </c>
      <c r="C175" s="590"/>
      <c r="D175" s="595"/>
      <c r="E175" s="542" t="s">
        <v>41</v>
      </c>
      <c r="F175" s="596"/>
      <c r="G175" s="596"/>
      <c r="H175" s="596"/>
      <c r="I175" s="596"/>
      <c r="J175" s="596"/>
      <c r="K175" s="194">
        <f>SUM(F175:J175)</f>
        <v>0</v>
      </c>
    </row>
    <row r="176" spans="2:11" x14ac:dyDescent="0.25">
      <c r="B176" s="193">
        <f t="shared" si="1"/>
        <v>168</v>
      </c>
      <c r="C176" s="590"/>
      <c r="D176" s="595"/>
      <c r="E176" s="542" t="s">
        <v>41</v>
      </c>
      <c r="F176" s="596"/>
      <c r="G176" s="596"/>
      <c r="H176" s="596"/>
      <c r="I176" s="596"/>
      <c r="J176" s="596"/>
      <c r="K176" s="194">
        <f>SUM(F176:J176)</f>
        <v>0</v>
      </c>
    </row>
    <row r="177" spans="2:11" x14ac:dyDescent="0.25">
      <c r="B177" s="193">
        <f t="shared" si="1"/>
        <v>169</v>
      </c>
      <c r="C177" s="590"/>
      <c r="D177" s="595"/>
      <c r="E177" s="542" t="s">
        <v>41</v>
      </c>
      <c r="F177" s="596"/>
      <c r="G177" s="596"/>
      <c r="H177" s="596"/>
      <c r="I177" s="596"/>
      <c r="J177" s="596"/>
      <c r="K177" s="194">
        <f>SUM(F177:J177)</f>
        <v>0</v>
      </c>
    </row>
    <row r="178" spans="2:11" x14ac:dyDescent="0.25">
      <c r="B178" s="193">
        <f t="shared" si="1"/>
        <v>170</v>
      </c>
      <c r="C178" s="590"/>
      <c r="D178" s="595"/>
      <c r="E178" s="542" t="s">
        <v>41</v>
      </c>
      <c r="F178" s="596"/>
      <c r="G178" s="596"/>
      <c r="H178" s="596"/>
      <c r="I178" s="596"/>
      <c r="J178" s="596"/>
      <c r="K178" s="194">
        <f>SUM(F178:J178)</f>
        <v>0</v>
      </c>
    </row>
    <row r="179" spans="2:11" x14ac:dyDescent="0.25">
      <c r="B179" s="193">
        <f t="shared" si="1"/>
        <v>171</v>
      </c>
      <c r="C179" s="590"/>
      <c r="D179" s="595"/>
      <c r="E179" s="542" t="s">
        <v>41</v>
      </c>
      <c r="F179" s="596"/>
      <c r="G179" s="596"/>
      <c r="H179" s="596"/>
      <c r="I179" s="596"/>
      <c r="J179" s="596"/>
      <c r="K179" s="194">
        <f>SUM(F179:J179)</f>
        <v>0</v>
      </c>
    </row>
    <row r="180" spans="2:11" x14ac:dyDescent="0.25">
      <c r="B180" s="193">
        <f t="shared" si="1"/>
        <v>172</v>
      </c>
      <c r="C180" s="590"/>
      <c r="D180" s="595"/>
      <c r="E180" s="542" t="s">
        <v>41</v>
      </c>
      <c r="F180" s="596"/>
      <c r="G180" s="596"/>
      <c r="H180" s="596"/>
      <c r="I180" s="596"/>
      <c r="J180" s="596"/>
      <c r="K180" s="194">
        <f>SUM(F180:J180)</f>
        <v>0</v>
      </c>
    </row>
    <row r="181" spans="2:11" x14ac:dyDescent="0.25">
      <c r="B181" s="193">
        <f t="shared" si="1"/>
        <v>173</v>
      </c>
      <c r="C181" s="590"/>
      <c r="D181" s="595"/>
      <c r="E181" s="542" t="s">
        <v>41</v>
      </c>
      <c r="F181" s="596"/>
      <c r="G181" s="596"/>
      <c r="H181" s="596"/>
      <c r="I181" s="596"/>
      <c r="J181" s="596"/>
      <c r="K181" s="194">
        <f>SUM(F181:J181)</f>
        <v>0</v>
      </c>
    </row>
    <row r="182" spans="2:11" x14ac:dyDescent="0.25">
      <c r="B182" s="193">
        <f t="shared" si="1"/>
        <v>174</v>
      </c>
      <c r="C182" s="590"/>
      <c r="D182" s="595"/>
      <c r="E182" s="542" t="s">
        <v>41</v>
      </c>
      <c r="F182" s="596"/>
      <c r="G182" s="596"/>
      <c r="H182" s="596"/>
      <c r="I182" s="596"/>
      <c r="J182" s="596"/>
      <c r="K182" s="194">
        <f>SUM(F182:J182)</f>
        <v>0</v>
      </c>
    </row>
    <row r="183" spans="2:11" x14ac:dyDescent="0.25">
      <c r="B183" s="193">
        <f t="shared" si="1"/>
        <v>175</v>
      </c>
      <c r="C183" s="590"/>
      <c r="D183" s="595"/>
      <c r="E183" s="542" t="s">
        <v>41</v>
      </c>
      <c r="F183" s="596"/>
      <c r="G183" s="596"/>
      <c r="H183" s="596"/>
      <c r="I183" s="596"/>
      <c r="J183" s="596"/>
      <c r="K183" s="194">
        <f>SUM(F183:J183)</f>
        <v>0</v>
      </c>
    </row>
    <row r="184" spans="2:11" x14ac:dyDescent="0.25">
      <c r="B184" s="193">
        <f t="shared" si="1"/>
        <v>176</v>
      </c>
      <c r="C184" s="590"/>
      <c r="D184" s="595"/>
      <c r="E184" s="542" t="s">
        <v>41</v>
      </c>
      <c r="F184" s="596"/>
      <c r="G184" s="596"/>
      <c r="H184" s="596"/>
      <c r="I184" s="596"/>
      <c r="J184" s="596"/>
      <c r="K184" s="194">
        <f>SUM(F184:J184)</f>
        <v>0</v>
      </c>
    </row>
    <row r="185" spans="2:11" x14ac:dyDescent="0.25">
      <c r="B185" s="193">
        <f t="shared" si="1"/>
        <v>177</v>
      </c>
      <c r="C185" s="590"/>
      <c r="D185" s="595"/>
      <c r="E185" s="542" t="s">
        <v>41</v>
      </c>
      <c r="F185" s="596"/>
      <c r="G185" s="596"/>
      <c r="H185" s="596"/>
      <c r="I185" s="596"/>
      <c r="J185" s="596"/>
      <c r="K185" s="194">
        <f>SUM(F185:J185)</f>
        <v>0</v>
      </c>
    </row>
    <row r="186" spans="2:11" x14ac:dyDescent="0.25">
      <c r="B186" s="193">
        <f t="shared" si="1"/>
        <v>178</v>
      </c>
      <c r="C186" s="590"/>
      <c r="D186" s="595"/>
      <c r="E186" s="542" t="s">
        <v>41</v>
      </c>
      <c r="F186" s="596"/>
      <c r="G186" s="596"/>
      <c r="H186" s="596"/>
      <c r="I186" s="596"/>
      <c r="J186" s="596"/>
      <c r="K186" s="194">
        <f>SUM(F186:J186)</f>
        <v>0</v>
      </c>
    </row>
    <row r="187" spans="2:11" x14ac:dyDescent="0.25">
      <c r="B187" s="193">
        <f t="shared" si="1"/>
        <v>179</v>
      </c>
      <c r="C187" s="590"/>
      <c r="D187" s="595"/>
      <c r="E187" s="542" t="s">
        <v>41</v>
      </c>
      <c r="F187" s="596"/>
      <c r="G187" s="596"/>
      <c r="H187" s="596"/>
      <c r="I187" s="596"/>
      <c r="J187" s="596"/>
      <c r="K187" s="194">
        <f>SUM(F187:J187)</f>
        <v>0</v>
      </c>
    </row>
    <row r="188" spans="2:11" x14ac:dyDescent="0.25">
      <c r="B188" s="193">
        <f t="shared" si="1"/>
        <v>180</v>
      </c>
      <c r="C188" s="590"/>
      <c r="D188" s="595"/>
      <c r="E188" s="542" t="s">
        <v>41</v>
      </c>
      <c r="F188" s="596"/>
      <c r="G188" s="596"/>
      <c r="H188" s="596"/>
      <c r="I188" s="596"/>
      <c r="J188" s="596"/>
      <c r="K188" s="194">
        <f>SUM(F188:J188)</f>
        <v>0</v>
      </c>
    </row>
    <row r="189" spans="2:11" x14ac:dyDescent="0.25">
      <c r="B189" s="193">
        <f t="shared" si="1"/>
        <v>181</v>
      </c>
      <c r="C189" s="590"/>
      <c r="D189" s="595"/>
      <c r="E189" s="542" t="s">
        <v>41</v>
      </c>
      <c r="F189" s="596"/>
      <c r="G189" s="596"/>
      <c r="H189" s="596"/>
      <c r="I189" s="596"/>
      <c r="J189" s="596"/>
      <c r="K189" s="194">
        <f>SUM(F189:J189)</f>
        <v>0</v>
      </c>
    </row>
    <row r="190" spans="2:11" x14ac:dyDescent="0.25">
      <c r="B190" s="193">
        <f t="shared" si="1"/>
        <v>182</v>
      </c>
      <c r="C190" s="590"/>
      <c r="D190" s="595"/>
      <c r="E190" s="542" t="s">
        <v>41</v>
      </c>
      <c r="F190" s="596"/>
      <c r="G190" s="596"/>
      <c r="H190" s="596"/>
      <c r="I190" s="596"/>
      <c r="J190" s="596"/>
      <c r="K190" s="194">
        <f>SUM(F190:J190)</f>
        <v>0</v>
      </c>
    </row>
    <row r="191" spans="2:11" x14ac:dyDescent="0.25">
      <c r="B191" s="193">
        <f t="shared" si="1"/>
        <v>183</v>
      </c>
      <c r="C191" s="590"/>
      <c r="D191" s="595"/>
      <c r="E191" s="542" t="s">
        <v>41</v>
      </c>
      <c r="F191" s="596"/>
      <c r="G191" s="596"/>
      <c r="H191" s="596"/>
      <c r="I191" s="596"/>
      <c r="J191" s="596"/>
      <c r="K191" s="194">
        <f>SUM(F191:J191)</f>
        <v>0</v>
      </c>
    </row>
    <row r="192" spans="2:11" x14ac:dyDescent="0.25">
      <c r="B192" s="193">
        <f t="shared" si="1"/>
        <v>184</v>
      </c>
      <c r="C192" s="590"/>
      <c r="D192" s="595"/>
      <c r="E192" s="542" t="s">
        <v>41</v>
      </c>
      <c r="F192" s="596"/>
      <c r="G192" s="596"/>
      <c r="H192" s="596"/>
      <c r="I192" s="596"/>
      <c r="J192" s="596"/>
      <c r="K192" s="194">
        <f>SUM(F192:J192)</f>
        <v>0</v>
      </c>
    </row>
    <row r="193" spans="2:11" x14ac:dyDescent="0.25">
      <c r="B193" s="193">
        <f t="shared" si="1"/>
        <v>185</v>
      </c>
      <c r="C193" s="590"/>
      <c r="D193" s="595"/>
      <c r="E193" s="542" t="s">
        <v>41</v>
      </c>
      <c r="F193" s="596"/>
      <c r="G193" s="596"/>
      <c r="H193" s="596"/>
      <c r="I193" s="596"/>
      <c r="J193" s="596"/>
      <c r="K193" s="194">
        <f>SUM(F193:J193)</f>
        <v>0</v>
      </c>
    </row>
    <row r="194" spans="2:11" x14ac:dyDescent="0.25">
      <c r="B194" s="193">
        <f t="shared" si="1"/>
        <v>186</v>
      </c>
      <c r="C194" s="590"/>
      <c r="D194" s="595"/>
      <c r="E194" s="542" t="s">
        <v>41</v>
      </c>
      <c r="F194" s="596"/>
      <c r="G194" s="596"/>
      <c r="H194" s="596"/>
      <c r="I194" s="596"/>
      <c r="J194" s="596"/>
      <c r="K194" s="194">
        <f>SUM(F194:J194)</f>
        <v>0</v>
      </c>
    </row>
    <row r="195" spans="2:11" x14ac:dyDescent="0.25">
      <c r="B195" s="193">
        <f t="shared" si="1"/>
        <v>187</v>
      </c>
      <c r="C195" s="590"/>
      <c r="D195" s="595"/>
      <c r="E195" s="542" t="s">
        <v>41</v>
      </c>
      <c r="F195" s="596"/>
      <c r="G195" s="596"/>
      <c r="H195" s="596"/>
      <c r="I195" s="596"/>
      <c r="J195" s="596"/>
      <c r="K195" s="194">
        <f>SUM(F195:J195)</f>
        <v>0</v>
      </c>
    </row>
    <row r="196" spans="2:11" x14ac:dyDescent="0.25">
      <c r="B196" s="193">
        <f t="shared" si="1"/>
        <v>188</v>
      </c>
      <c r="C196" s="590"/>
      <c r="D196" s="595"/>
      <c r="E196" s="542" t="s">
        <v>41</v>
      </c>
      <c r="F196" s="596"/>
      <c r="G196" s="596"/>
      <c r="H196" s="596"/>
      <c r="I196" s="596"/>
      <c r="J196" s="596"/>
      <c r="K196" s="194">
        <f>SUM(F196:J196)</f>
        <v>0</v>
      </c>
    </row>
    <row r="197" spans="2:11" x14ac:dyDescent="0.25">
      <c r="B197" s="193">
        <f t="shared" si="1"/>
        <v>189</v>
      </c>
      <c r="C197" s="590"/>
      <c r="D197" s="595"/>
      <c r="E197" s="542" t="s">
        <v>41</v>
      </c>
      <c r="F197" s="596"/>
      <c r="G197" s="596"/>
      <c r="H197" s="596"/>
      <c r="I197" s="596"/>
      <c r="J197" s="596"/>
      <c r="K197" s="194">
        <f>SUM(F197:J197)</f>
        <v>0</v>
      </c>
    </row>
    <row r="198" spans="2:11" x14ac:dyDescent="0.25">
      <c r="B198" s="193">
        <f t="shared" si="1"/>
        <v>190</v>
      </c>
      <c r="C198" s="590"/>
      <c r="D198" s="595"/>
      <c r="E198" s="542" t="s">
        <v>41</v>
      </c>
      <c r="F198" s="596"/>
      <c r="G198" s="596"/>
      <c r="H198" s="596"/>
      <c r="I198" s="596"/>
      <c r="J198" s="596"/>
      <c r="K198" s="194">
        <f>SUM(F198:J198)</f>
        <v>0</v>
      </c>
    </row>
    <row r="199" spans="2:11" x14ac:dyDescent="0.25">
      <c r="B199" s="193">
        <f t="shared" si="1"/>
        <v>191</v>
      </c>
      <c r="C199" s="590"/>
      <c r="D199" s="595"/>
      <c r="E199" s="542" t="s">
        <v>41</v>
      </c>
      <c r="F199" s="596"/>
      <c r="G199" s="596"/>
      <c r="H199" s="596"/>
      <c r="I199" s="596"/>
      <c r="J199" s="596"/>
      <c r="K199" s="194">
        <f>SUM(F199:J199)</f>
        <v>0</v>
      </c>
    </row>
    <row r="200" spans="2:11" x14ac:dyDescent="0.25">
      <c r="B200" s="193">
        <f t="shared" si="1"/>
        <v>192</v>
      </c>
      <c r="C200" s="590"/>
      <c r="D200" s="595"/>
      <c r="E200" s="542" t="s">
        <v>41</v>
      </c>
      <c r="F200" s="596"/>
      <c r="G200" s="596"/>
      <c r="H200" s="596"/>
      <c r="I200" s="596"/>
      <c r="J200" s="596"/>
      <c r="K200" s="194">
        <f>SUM(F200:J200)</f>
        <v>0</v>
      </c>
    </row>
    <row r="201" spans="2:11" x14ac:dyDescent="0.25">
      <c r="B201" s="193">
        <f t="shared" si="1"/>
        <v>193</v>
      </c>
      <c r="C201" s="590"/>
      <c r="D201" s="595"/>
      <c r="E201" s="542" t="s">
        <v>41</v>
      </c>
      <c r="F201" s="596"/>
      <c r="G201" s="596"/>
      <c r="H201" s="596"/>
      <c r="I201" s="596"/>
      <c r="J201" s="596"/>
      <c r="K201" s="194">
        <f>SUM(F201:J201)</f>
        <v>0</v>
      </c>
    </row>
    <row r="202" spans="2:11" x14ac:dyDescent="0.25">
      <c r="B202" s="193">
        <f t="shared" si="1"/>
        <v>194</v>
      </c>
      <c r="C202" s="590"/>
      <c r="D202" s="595"/>
      <c r="E202" s="542" t="s">
        <v>41</v>
      </c>
      <c r="F202" s="596"/>
      <c r="G202" s="596"/>
      <c r="H202" s="596"/>
      <c r="I202" s="596"/>
      <c r="J202" s="596"/>
      <c r="K202" s="194">
        <f>SUM(F202:J202)</f>
        <v>0</v>
      </c>
    </row>
    <row r="203" spans="2:11" x14ac:dyDescent="0.25">
      <c r="B203" s="193">
        <f t="shared" si="1"/>
        <v>195</v>
      </c>
      <c r="C203" s="590"/>
      <c r="D203" s="595"/>
      <c r="E203" s="542" t="s">
        <v>41</v>
      </c>
      <c r="F203" s="596"/>
      <c r="G203" s="596"/>
      <c r="H203" s="596"/>
      <c r="I203" s="596"/>
      <c r="J203" s="596"/>
      <c r="K203" s="194">
        <f>SUM(F203:J203)</f>
        <v>0</v>
      </c>
    </row>
    <row r="204" spans="2:11" ht="13.5" customHeight="1" x14ac:dyDescent="0.25">
      <c r="B204" s="193">
        <f t="shared" si="1"/>
        <v>196</v>
      </c>
      <c r="C204" s="590"/>
      <c r="D204" s="595"/>
      <c r="E204" s="542" t="s">
        <v>41</v>
      </c>
      <c r="F204" s="596"/>
      <c r="G204" s="596"/>
      <c r="H204" s="596"/>
      <c r="I204" s="596"/>
      <c r="J204" s="596"/>
      <c r="K204" s="194">
        <f>SUM(F204:J204)</f>
        <v>0</v>
      </c>
    </row>
    <row r="205" spans="2:11" x14ac:dyDescent="0.25">
      <c r="B205" s="193">
        <f t="shared" si="1"/>
        <v>197</v>
      </c>
      <c r="C205" s="590"/>
      <c r="D205" s="595"/>
      <c r="E205" s="542" t="s">
        <v>41</v>
      </c>
      <c r="F205" s="596"/>
      <c r="G205" s="596"/>
      <c r="H205" s="596"/>
      <c r="I205" s="596"/>
      <c r="J205" s="596"/>
      <c r="K205" s="194">
        <f>SUM(F205:J205)</f>
        <v>0</v>
      </c>
    </row>
    <row r="206" spans="2:11" x14ac:dyDescent="0.25">
      <c r="B206" s="193">
        <f t="shared" si="1"/>
        <v>198</v>
      </c>
      <c r="C206" s="590"/>
      <c r="D206" s="595"/>
      <c r="E206" s="542" t="s">
        <v>41</v>
      </c>
      <c r="F206" s="596"/>
      <c r="G206" s="596"/>
      <c r="H206" s="596"/>
      <c r="I206" s="596"/>
      <c r="J206" s="596"/>
      <c r="K206" s="194">
        <f>SUM(F206:J206)</f>
        <v>0</v>
      </c>
    </row>
    <row r="207" spans="2:11" x14ac:dyDescent="0.25">
      <c r="B207" s="193">
        <f t="shared" si="1"/>
        <v>199</v>
      </c>
      <c r="C207" s="590"/>
      <c r="D207" s="595"/>
      <c r="E207" s="542" t="s">
        <v>41</v>
      </c>
      <c r="F207" s="596"/>
      <c r="G207" s="596"/>
      <c r="H207" s="596"/>
      <c r="I207" s="596"/>
      <c r="J207" s="596"/>
      <c r="K207" s="194">
        <f>SUM(F207:J207)</f>
        <v>0</v>
      </c>
    </row>
    <row r="208" spans="2:11" ht="15.75" thickBot="1" x14ac:dyDescent="0.3">
      <c r="B208" s="193">
        <f t="shared" ref="B208" si="2">B207+1</f>
        <v>200</v>
      </c>
      <c r="C208" s="590"/>
      <c r="D208" s="592"/>
      <c r="E208" s="592" t="s">
        <v>41</v>
      </c>
      <c r="F208" s="593"/>
      <c r="G208" s="593"/>
      <c r="H208" s="593"/>
      <c r="I208" s="593"/>
      <c r="J208" s="593"/>
      <c r="K208" s="594">
        <f>SUM(F208:J208)</f>
        <v>0</v>
      </c>
    </row>
    <row r="209" spans="2:11" ht="15.75" thickBot="1" x14ac:dyDescent="0.3">
      <c r="B209" s="195"/>
      <c r="C209" s="197">
        <f>SUBTOTAL(103,C9:C208)</f>
        <v>0</v>
      </c>
      <c r="D209" s="198"/>
      <c r="E209" s="198"/>
      <c r="F209" s="199">
        <f>SUBTOTAL(109,F9:F208)</f>
        <v>0</v>
      </c>
      <c r="G209" s="199">
        <f>SUBTOTAL(109,G9:G208)</f>
        <v>0</v>
      </c>
      <c r="H209" s="199">
        <f>SUBTOTAL(109,H9:H208)</f>
        <v>0</v>
      </c>
      <c r="I209" s="199">
        <f>SUBTOTAL(109,I9:I208)</f>
        <v>0</v>
      </c>
      <c r="J209" s="199">
        <f>SUBTOTAL(109,J9:J208)</f>
        <v>0</v>
      </c>
      <c r="K209" s="200"/>
    </row>
    <row r="212" spans="2:11" hidden="1" x14ac:dyDescent="0.25"/>
    <row r="213" spans="2:11" hidden="1" x14ac:dyDescent="0.25">
      <c r="C213" t="s">
        <v>92</v>
      </c>
      <c r="D213">
        <f>COUNTIF(D9:D208,"*Driver")</f>
        <v>0</v>
      </c>
    </row>
    <row r="214" spans="2:11" ht="12.75" hidden="1" customHeight="1" x14ac:dyDescent="0.25">
      <c r="C214" t="s">
        <v>786</v>
      </c>
      <c r="D214">
        <f>COUNTIF(D9:D209,"*Officer")</f>
        <v>0</v>
      </c>
    </row>
    <row r="215" spans="2:11" ht="11.25" hidden="1" customHeight="1" x14ac:dyDescent="0.25">
      <c r="C215" t="s">
        <v>442</v>
      </c>
      <c r="D215">
        <f>COUNTIF(D9:D208,"*Officer / Driver")</f>
        <v>0</v>
      </c>
    </row>
    <row r="216" spans="2:11" ht="11.25" hidden="1" customHeight="1" x14ac:dyDescent="0.25">
      <c r="C216" t="s">
        <v>444</v>
      </c>
      <c r="D216">
        <f>COUNTIF(D10:D209,"*Recruit")</f>
        <v>0</v>
      </c>
    </row>
    <row r="217" spans="2:11" hidden="1" x14ac:dyDescent="0.25">
      <c r="D217">
        <f>D215+D214</f>
        <v>0</v>
      </c>
    </row>
    <row r="218" spans="2:11" hidden="1" x14ac:dyDescent="0.25"/>
  </sheetData>
  <sheetProtection algorithmName="SHA-512" hashValue="//opNPG6wIVhlGa+C22Cjg4tohQ6iiysw3GQZdACPXj/Jr6eQU5YGVdS9UlDstI1h21GeD3xCOYfQNflaa3vyQ==" saltValue="hLoQpaNyo/KBf8eE+4ffGg==" spinCount="100000" sheet="1" sort="0" autoFilter="0"/>
  <protectedRanges>
    <protectedRange sqref="C212:C410 B9:B410 C9:C210 D9:J410" name="Range1"/>
  </protectedRanges>
  <autoFilter ref="C8:J208" xr:uid="{3424FF99-5126-4050-998B-DE73AEED730E}"/>
  <mergeCells count="11">
    <mergeCell ref="L8:S8"/>
    <mergeCell ref="C5:D5"/>
    <mergeCell ref="F5:H5"/>
    <mergeCell ref="F6:K6"/>
    <mergeCell ref="B1:K2"/>
    <mergeCell ref="M2:Q3"/>
    <mergeCell ref="B3:C3"/>
    <mergeCell ref="D3:H3"/>
    <mergeCell ref="B4:C4"/>
    <mergeCell ref="F4:H4"/>
    <mergeCell ref="D4:E4"/>
  </mergeCells>
  <conditionalFormatting sqref="C9:C208">
    <cfRule type="expression" dxfId="44" priority="2">
      <formula>E9= "Yes"</formula>
    </cfRule>
  </conditionalFormatting>
  <conditionalFormatting sqref="H9:H208">
    <cfRule type="expression" dxfId="43" priority="9" stopIfTrue="1">
      <formula>D9="Firefighter / Driver"</formula>
    </cfRule>
    <cfRule type="expression" dxfId="42" priority="17" stopIfTrue="1">
      <formula>D9="FF / New Drivers"</formula>
    </cfRule>
    <cfRule type="expression" dxfId="41" priority="18" stopIfTrue="1">
      <formula>D9="recruit"</formula>
    </cfRule>
    <cfRule type="expression" dxfId="40" priority="19" stopIfTrue="1">
      <formula>D9="Driver"</formula>
    </cfRule>
    <cfRule type="expression" dxfId="39" priority="20" stopIfTrue="1">
      <formula>D9="Firefighter"</formula>
    </cfRule>
    <cfRule type="expression" dxfId="38" priority="21" stopIfTrue="1">
      <formula>D9="Fireighter"</formula>
    </cfRule>
  </conditionalFormatting>
  <conditionalFormatting sqref="I9:I208">
    <cfRule type="expression" dxfId="37" priority="36" stopIfTrue="1">
      <formula>D9="Recruit"</formula>
    </cfRule>
    <cfRule type="expression" dxfId="36" priority="37" stopIfTrue="1">
      <formula>D9="Officer / Driver"</formula>
    </cfRule>
    <cfRule type="expression" dxfId="35" priority="38" stopIfTrue="1">
      <formula>D9="Officer"</formula>
    </cfRule>
    <cfRule type="expression" dxfId="34" priority="39" stopIfTrue="1">
      <formula>D9="Firefighter"</formula>
    </cfRule>
    <cfRule type="expression" dxfId="33" priority="40" stopIfTrue="1">
      <formula>D9="Driver"</formula>
    </cfRule>
    <cfRule type="expression" dxfId="32" priority="41" stopIfTrue="1">
      <formula>D9="FF / New Drivers"</formula>
    </cfRule>
  </conditionalFormatting>
  <conditionalFormatting sqref="J9:J208">
    <cfRule type="expression" dxfId="31" priority="3">
      <formula>D9= "Recruit"</formula>
    </cfRule>
  </conditionalFormatting>
  <conditionalFormatting sqref="K9:K209">
    <cfRule type="cellIs" dxfId="8" priority="10" operator="lessThan">
      <formula>36</formula>
    </cfRule>
  </conditionalFormatting>
  <dataValidations xWindow="1762" yWindow="925" count="7">
    <dataValidation type="list" allowBlank="1" showInputMessage="1" showErrorMessage="1" sqref="D9:D208" xr:uid="{84BA2B60-7F3A-43E6-B038-C6C271C0B045}">
      <formula1>$P$9:$P$15</formula1>
    </dataValidation>
    <dataValidation type="whole" allowBlank="1" showInputMessage="1" showErrorMessage="1" prompt="Officer training is specifically for the officers of the department, to improve their skills as a fire ground officer. This training can also include leadership training as well." sqref="H9:H208" xr:uid="{18927772-E989-4A7E-B07F-A29F25F9772C}">
      <formula1>0</formula1>
      <formula2>12</formula2>
    </dataValidation>
    <dataValidation type="whole" allowBlank="1" showInputMessage="1" showErrorMessage="1" sqref="I9:I208" xr:uid="{794FD427-9B67-41AD-8E6B-21F18C264609}">
      <formula1>0</formula1>
      <formula2>12</formula2>
    </dataValidation>
    <dataValidation type="whole" allowBlank="1" showInputMessage="1" showErrorMessage="1" prompt="Company training is any fire suppression training. This training can be held at the fire station, open areas, streets, acquired structures, etc." sqref="G9:G208" xr:uid="{E7B527B3-F462-410A-B876-CD94B227038A}">
      <formula1>0</formula1>
      <formula2>192</formula2>
    </dataValidation>
    <dataValidation type="whole" allowBlank="1" showInputMessage="1" showErrorMessage="1" errorTitle="Facilities Training" error="Facilities Training cannot exceed 18 hours per firefighter" promptTitle="Facilities Training" prompt="Credit for facilities training, the training must occur at a facility that has a 3 story training tower or a facility with burn building. For maximum credit the facility must have both a 3 story tower and a burn building on 2 acres of land.  " sqref="F9:F208" xr:uid="{DA692506-2285-42A9-BA38-47C8219958A5}">
      <formula1>0</formula1>
      <formula2>18</formula2>
    </dataValidation>
    <dataValidation type="whole" allowBlank="1" showInputMessage="1" showErrorMessage="1" errorTitle="Haz Mat Training" error="Haz Mat Training cannot exceed 6 hours per firefighter" promptTitle="Haz Mat Training" prompt="Hazardous material training should be at a minimum awareness level in accordance with the general criteria of NFPA 472. " sqref="J9:J208" xr:uid="{DF06551A-5D55-4257-801F-4E0963F823F1}">
      <formula1>0</formula1>
      <formula2>6</formula2>
    </dataValidation>
    <dataValidation type="list" allowBlank="1" showInputMessage="1" showErrorMessage="1" sqref="E9:E208" xr:uid="{11B4B1A9-985F-4AD5-ADD5-C411CFFC7358}">
      <formula1>$R$9:$R$11</formula1>
    </dataValidation>
  </dataValidations>
  <pageMargins left="0.25" right="0.25" top="0.75" bottom="0.75" header="0.3" footer="0.3"/>
  <pageSetup scale="84" fitToHeight="0" orientation="portrait" r:id="rId1"/>
  <headerFooter>
    <oddHeader xml:space="preserve">&amp;C&amp;"-,Bold"&amp;20Fire Department Training       &amp;"-,Regular"&amp;11
</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ED4D2-83AA-45BD-9CD6-B7798E17222F}">
  <sheetPr>
    <tabColor theme="1"/>
    <pageSetUpPr fitToPage="1"/>
  </sheetPr>
  <dimension ref="A4:AP186"/>
  <sheetViews>
    <sheetView showGridLines="0" showRowColHeaders="0" zoomScaleNormal="100" workbookViewId="0"/>
  </sheetViews>
  <sheetFormatPr defaultRowHeight="15" x14ac:dyDescent="0.25"/>
  <cols>
    <col min="1" max="1" width="3.5703125" customWidth="1"/>
    <col min="3" max="3" width="16.28515625" customWidth="1"/>
    <col min="4" max="4" width="2.28515625" customWidth="1"/>
    <col min="16" max="16" width="2.28515625" customWidth="1"/>
    <col min="31" max="31" width="0" hidden="1" customWidth="1"/>
  </cols>
  <sheetData>
    <row r="4" spans="5:31" ht="26.25" x14ac:dyDescent="0.4">
      <c r="E4" s="677" t="s">
        <v>234</v>
      </c>
      <c r="F4" s="49"/>
      <c r="G4" s="49"/>
    </row>
    <row r="5" spans="5:31" ht="15.75" thickBot="1" x14ac:dyDescent="0.3">
      <c r="AE5" t="s">
        <v>40</v>
      </c>
    </row>
    <row r="6" spans="5:31" ht="18" customHeight="1" thickBot="1" x14ac:dyDescent="0.35">
      <c r="E6" s="1638" t="s">
        <v>446</v>
      </c>
      <c r="F6" s="1639"/>
      <c r="G6" s="1639"/>
      <c r="H6" s="1639"/>
      <c r="I6" s="1639"/>
      <c r="J6" s="1639"/>
      <c r="K6" s="1639"/>
      <c r="L6" s="1639"/>
      <c r="M6" s="1639"/>
      <c r="N6" s="1639"/>
      <c r="O6" s="1640"/>
      <c r="AE6" t="s">
        <v>41</v>
      </c>
    </row>
    <row r="7" spans="5:31" ht="15" customHeight="1" x14ac:dyDescent="0.25">
      <c r="E7" s="1641" t="s">
        <v>447</v>
      </c>
      <c r="F7" s="1642"/>
      <c r="G7" s="1642"/>
      <c r="H7" s="1642"/>
      <c r="I7" s="1642"/>
      <c r="J7" s="1642"/>
      <c r="K7" s="1642"/>
      <c r="L7" s="1642"/>
      <c r="M7" s="1642"/>
      <c r="N7" s="1642"/>
      <c r="O7" s="678"/>
      <c r="P7" s="206"/>
    </row>
    <row r="8" spans="5:31" x14ac:dyDescent="0.25">
      <c r="E8" s="1643"/>
      <c r="F8" s="1194"/>
      <c r="G8" s="1194"/>
      <c r="H8" s="1194"/>
      <c r="I8" s="1194"/>
      <c r="J8" s="1194"/>
      <c r="K8" s="1194"/>
      <c r="L8" s="1194"/>
      <c r="M8" s="1194"/>
      <c r="N8" s="1194"/>
      <c r="O8" s="679"/>
      <c r="P8" s="206"/>
    </row>
    <row r="9" spans="5:31" ht="15.75" thickBot="1" x14ac:dyDescent="0.3">
      <c r="E9" s="1644"/>
      <c r="F9" s="1645"/>
      <c r="G9" s="1645"/>
      <c r="H9" s="1645"/>
      <c r="I9" s="1645"/>
      <c r="J9" s="1645"/>
      <c r="K9" s="1645"/>
      <c r="L9" s="1645"/>
      <c r="M9" s="1645"/>
      <c r="N9" s="1645"/>
      <c r="O9" s="680"/>
      <c r="P9" s="206"/>
    </row>
    <row r="10" spans="5:31" ht="16.5" thickBot="1" x14ac:dyDescent="0.3">
      <c r="E10" s="206"/>
      <c r="F10" s="206"/>
      <c r="G10" s="206"/>
      <c r="H10" s="206"/>
      <c r="I10" s="206"/>
      <c r="J10" s="206"/>
      <c r="K10" s="206"/>
      <c r="L10" s="206"/>
      <c r="M10" s="206"/>
      <c r="N10" s="206"/>
      <c r="S10" s="1646" t="s">
        <v>253</v>
      </c>
      <c r="T10" s="1647"/>
    </row>
    <row r="11" spans="5:31" ht="18" customHeight="1" thickBot="1" x14ac:dyDescent="0.35">
      <c r="E11" s="681" t="s">
        <v>448</v>
      </c>
      <c r="F11" s="682"/>
      <c r="G11" s="682"/>
      <c r="H11" s="682"/>
      <c r="I11" s="683"/>
      <c r="J11" s="683"/>
      <c r="K11" s="683"/>
      <c r="L11" s="683"/>
      <c r="M11" s="683"/>
      <c r="N11" s="683"/>
      <c r="O11" s="684"/>
    </row>
    <row r="12" spans="5:31" x14ac:dyDescent="0.25">
      <c r="E12" s="663" t="s">
        <v>449</v>
      </c>
      <c r="F12" s="664"/>
      <c r="G12" s="664"/>
      <c r="H12" s="664"/>
      <c r="I12" s="664"/>
      <c r="J12" s="664"/>
      <c r="K12" s="664"/>
      <c r="L12" s="1648"/>
      <c r="M12" s="1649"/>
      <c r="N12" s="1649"/>
      <c r="O12" s="1650"/>
    </row>
    <row r="13" spans="5:31" ht="15.75" thickBot="1" x14ac:dyDescent="0.3">
      <c r="E13" s="685" t="s">
        <v>450</v>
      </c>
      <c r="F13" s="686"/>
      <c r="G13" s="686"/>
      <c r="H13" s="686"/>
      <c r="I13" s="686"/>
      <c r="J13" s="686"/>
      <c r="K13" s="686"/>
      <c r="L13" s="1651"/>
      <c r="M13" s="1652"/>
      <c r="N13" s="1652"/>
      <c r="O13" s="1653"/>
    </row>
    <row r="14" spans="5:31" ht="15.75" thickBot="1" x14ac:dyDescent="0.3"/>
    <row r="15" spans="5:31" ht="18" customHeight="1" thickBot="1" x14ac:dyDescent="0.3">
      <c r="E15" s="687" t="s">
        <v>451</v>
      </c>
      <c r="F15" s="688"/>
      <c r="G15" s="688"/>
      <c r="H15" s="688"/>
      <c r="I15" s="688"/>
      <c r="J15" s="688"/>
      <c r="K15" s="688"/>
      <c r="L15" s="688"/>
      <c r="M15" s="688"/>
      <c r="N15" s="688"/>
      <c r="O15" s="689"/>
    </row>
    <row r="16" spans="5:31" ht="15" customHeight="1" x14ac:dyDescent="0.25">
      <c r="E16" s="1636" t="s">
        <v>866</v>
      </c>
      <c r="F16" s="1636"/>
      <c r="G16" s="1636"/>
      <c r="H16" s="1636"/>
      <c r="I16" s="1636"/>
      <c r="J16" s="1636"/>
      <c r="K16" s="1636"/>
      <c r="L16" s="1636"/>
      <c r="M16" s="1636"/>
      <c r="N16" s="1636"/>
      <c r="O16" s="1636"/>
    </row>
    <row r="17" spans="5:42" x14ac:dyDescent="0.25">
      <c r="E17" s="1637"/>
      <c r="F17" s="1637"/>
      <c r="G17" s="1637"/>
      <c r="H17" s="1637"/>
      <c r="I17" s="1637"/>
      <c r="J17" s="1637"/>
      <c r="K17" s="1637"/>
      <c r="L17" s="1637"/>
      <c r="M17" s="1637"/>
      <c r="N17" s="1637"/>
      <c r="O17" s="1637"/>
    </row>
    <row r="18" spans="5:42" ht="15.75" x14ac:dyDescent="0.25">
      <c r="E18" s="676"/>
      <c r="F18" s="676"/>
      <c r="G18" s="676"/>
      <c r="H18" s="676"/>
      <c r="I18" s="676"/>
      <c r="J18" s="676"/>
      <c r="K18" s="676"/>
      <c r="L18" s="676"/>
      <c r="M18" s="676"/>
      <c r="N18" s="676"/>
      <c r="O18" s="676"/>
    </row>
    <row r="19" spans="5:42" ht="8.1" customHeight="1" thickBot="1" x14ac:dyDescent="0.3">
      <c r="E19" s="134"/>
      <c r="F19" s="134"/>
      <c r="G19" s="134"/>
      <c r="H19" s="134"/>
      <c r="I19" s="134"/>
      <c r="J19" s="134"/>
      <c r="K19" s="134"/>
      <c r="L19" s="134"/>
      <c r="M19" s="134"/>
      <c r="N19" s="134"/>
      <c r="O19" s="134"/>
    </row>
    <row r="20" spans="5:42" ht="16.5" thickBot="1" x14ac:dyDescent="0.3">
      <c r="E20" s="690" t="s">
        <v>867</v>
      </c>
      <c r="F20" s="691"/>
      <c r="G20" s="691"/>
      <c r="H20" s="691"/>
      <c r="I20" s="691"/>
      <c r="J20" s="181"/>
      <c r="K20" s="181"/>
      <c r="L20" s="181"/>
      <c r="M20" s="181"/>
      <c r="N20" s="181"/>
      <c r="O20" s="692"/>
    </row>
    <row r="21" spans="5:42" ht="8.1" customHeight="1" thickBot="1" x14ac:dyDescent="0.3">
      <c r="E21" s="26"/>
      <c r="O21" s="693"/>
    </row>
    <row r="22" spans="5:42" ht="16.5" thickBot="1" x14ac:dyDescent="0.3">
      <c r="E22" s="694" t="s">
        <v>452</v>
      </c>
      <c r="F22" s="695"/>
      <c r="G22" s="695"/>
      <c r="H22" s="695"/>
      <c r="I22" s="695"/>
      <c r="J22" s="695"/>
      <c r="K22" s="695"/>
      <c r="L22" s="695"/>
      <c r="M22" s="695"/>
      <c r="N22" s="695"/>
      <c r="O22" s="696"/>
      <c r="P22" s="295"/>
      <c r="Q22" s="295"/>
      <c r="R22" s="295"/>
      <c r="S22" s="295"/>
      <c r="T22" s="295"/>
      <c r="U22" s="295"/>
      <c r="V22" s="295"/>
      <c r="W22" s="295"/>
      <c r="X22" s="295"/>
      <c r="Y22" s="295"/>
      <c r="Z22" s="295"/>
      <c r="AA22" s="295"/>
      <c r="AB22" s="295"/>
      <c r="AC22" s="295"/>
      <c r="AD22" s="295"/>
    </row>
    <row r="23" spans="5:42" ht="8.1" customHeight="1" thickBot="1" x14ac:dyDescent="0.3">
      <c r="E23" s="26"/>
      <c r="O23" s="693"/>
    </row>
    <row r="24" spans="5:42" ht="16.5" thickBot="1" x14ac:dyDescent="0.3">
      <c r="E24" s="697" t="s">
        <v>770</v>
      </c>
      <c r="F24" s="29"/>
      <c r="G24" s="29"/>
      <c r="H24" s="29"/>
      <c r="I24" s="29"/>
      <c r="J24" s="29"/>
      <c r="K24" s="29"/>
      <c r="L24" s="29"/>
      <c r="M24" s="29"/>
      <c r="N24" s="29"/>
      <c r="O24" s="692"/>
    </row>
    <row r="25" spans="5:42" ht="15.75" thickBot="1" x14ac:dyDescent="0.3">
      <c r="O25" s="53"/>
    </row>
    <row r="26" spans="5:42" ht="16.5" thickBot="1" x14ac:dyDescent="0.3">
      <c r="E26" s="690" t="s">
        <v>868</v>
      </c>
      <c r="F26" s="691"/>
      <c r="G26" s="691"/>
      <c r="H26" s="691"/>
      <c r="I26" s="691"/>
      <c r="J26" s="691"/>
      <c r="K26" s="691"/>
      <c r="L26" s="691"/>
      <c r="M26" s="691"/>
      <c r="N26" s="691"/>
      <c r="O26" s="692"/>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row>
    <row r="27" spans="5:42" ht="8.1" customHeight="1" thickBot="1" x14ac:dyDescent="0.3">
      <c r="E27" s="694"/>
      <c r="F27" s="695"/>
      <c r="G27" s="695"/>
      <c r="H27" s="695"/>
      <c r="I27" s="695"/>
      <c r="J27" s="695"/>
      <c r="K27" s="695"/>
      <c r="L27" s="695"/>
      <c r="M27" s="695"/>
      <c r="N27" s="695"/>
      <c r="O27" s="674"/>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row>
    <row r="28" spans="5:42" ht="16.5" thickBot="1" x14ac:dyDescent="0.3">
      <c r="E28" s="694" t="s">
        <v>452</v>
      </c>
      <c r="F28" s="695"/>
      <c r="G28" s="695"/>
      <c r="H28" s="695"/>
      <c r="I28" s="695"/>
      <c r="J28" s="695"/>
      <c r="K28" s="695"/>
      <c r="L28" s="695"/>
      <c r="M28" s="695"/>
      <c r="N28" s="695"/>
      <c r="O28" s="692"/>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row>
    <row r="29" spans="5:42" ht="8.1" customHeight="1" thickBot="1" x14ac:dyDescent="0.3">
      <c r="E29" s="694"/>
      <c r="F29" s="695"/>
      <c r="G29" s="695"/>
      <c r="H29" s="695"/>
      <c r="I29" s="695"/>
      <c r="J29" s="695"/>
      <c r="K29" s="695"/>
      <c r="L29" s="695"/>
      <c r="M29" s="695"/>
      <c r="N29" s="695"/>
      <c r="O29" s="698"/>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row>
    <row r="30" spans="5:42" ht="16.5" thickBot="1" x14ac:dyDescent="0.3">
      <c r="E30" s="697" t="s">
        <v>770</v>
      </c>
      <c r="F30" s="699"/>
      <c r="G30" s="699"/>
      <c r="H30" s="699"/>
      <c r="I30" s="699"/>
      <c r="J30" s="699"/>
      <c r="K30" s="699"/>
      <c r="L30" s="699"/>
      <c r="M30" s="699"/>
      <c r="N30" s="699"/>
      <c r="O30" s="700"/>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row>
    <row r="31" spans="5:42" ht="16.5" thickBot="1" x14ac:dyDescent="0.3">
      <c r="E31" s="295"/>
      <c r="F31" s="295"/>
      <c r="G31" s="295"/>
      <c r="H31" s="295"/>
      <c r="I31" s="295"/>
      <c r="J31" s="295"/>
      <c r="K31" s="295"/>
      <c r="L31" s="295"/>
      <c r="M31" s="295"/>
      <c r="N31" s="295"/>
      <c r="O31" s="701"/>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row>
    <row r="32" spans="5:42" ht="16.5" thickBot="1" x14ac:dyDescent="0.3">
      <c r="E32" s="702" t="s">
        <v>869</v>
      </c>
      <c r="F32" s="703"/>
      <c r="G32" s="703"/>
      <c r="H32" s="703"/>
      <c r="I32" s="703"/>
      <c r="J32" s="703"/>
      <c r="K32" s="703"/>
      <c r="L32" s="703"/>
      <c r="M32" s="703"/>
      <c r="N32" s="703"/>
      <c r="O32" s="692"/>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295"/>
    </row>
    <row r="33" spans="1:42" ht="8.1" customHeight="1" thickBot="1" x14ac:dyDescent="0.3">
      <c r="E33" s="694"/>
      <c r="F33" s="695"/>
      <c r="G33" s="695"/>
      <c r="H33" s="695"/>
      <c r="I33" s="695"/>
      <c r="J33" s="695"/>
      <c r="K33" s="695"/>
      <c r="L33" s="695"/>
      <c r="M33" s="695"/>
      <c r="N33" s="695"/>
      <c r="O33" s="698"/>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row>
    <row r="34" spans="1:42" ht="16.5" thickBot="1" x14ac:dyDescent="0.3">
      <c r="A34">
        <v>3</v>
      </c>
      <c r="E34" s="143" t="s">
        <v>452</v>
      </c>
      <c r="F34" s="31"/>
      <c r="G34" s="31"/>
      <c r="H34" s="31"/>
      <c r="I34" s="31"/>
      <c r="J34" s="31"/>
      <c r="K34" s="31"/>
      <c r="L34" s="31"/>
      <c r="M34" s="31"/>
      <c r="N34" s="31"/>
      <c r="O34" s="696"/>
      <c r="P34" s="458"/>
      <c r="Q34" s="458"/>
      <c r="R34" s="458"/>
      <c r="S34" s="458"/>
      <c r="T34" s="458"/>
      <c r="U34" s="458"/>
      <c r="V34" s="458"/>
      <c r="W34" s="458"/>
      <c r="X34" s="458"/>
      <c r="Y34" s="458"/>
      <c r="Z34" s="458"/>
      <c r="AA34" s="458"/>
      <c r="AB34" s="458"/>
      <c r="AC34" s="458"/>
      <c r="AD34" s="458"/>
      <c r="AE34" s="295"/>
      <c r="AF34" s="295"/>
      <c r="AG34" s="295"/>
      <c r="AH34" s="295"/>
      <c r="AI34" s="295"/>
      <c r="AJ34" s="295"/>
      <c r="AK34" s="295"/>
      <c r="AL34" s="295"/>
      <c r="AM34" s="295"/>
      <c r="AN34" s="295"/>
      <c r="AO34" s="295"/>
      <c r="AP34" s="295"/>
    </row>
    <row r="35" spans="1:42" ht="8.1" customHeight="1" thickBot="1" x14ac:dyDescent="0.3">
      <c r="E35" s="694"/>
      <c r="F35" s="695"/>
      <c r="G35" s="695"/>
      <c r="H35" s="695"/>
      <c r="I35" s="695"/>
      <c r="J35" s="695"/>
      <c r="K35" s="695"/>
      <c r="L35" s="695"/>
      <c r="M35" s="695"/>
      <c r="N35" s="695"/>
      <c r="O35" s="698"/>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row>
    <row r="36" spans="1:42" ht="15" customHeight="1" thickBot="1" x14ac:dyDescent="0.3">
      <c r="E36" s="697" t="s">
        <v>771</v>
      </c>
      <c r="F36" s="704"/>
      <c r="G36" s="704"/>
      <c r="H36" s="704"/>
      <c r="I36" s="704"/>
      <c r="J36" s="704"/>
      <c r="K36" s="704"/>
      <c r="L36" s="704"/>
      <c r="M36" s="704"/>
      <c r="N36" s="704"/>
      <c r="O36" s="705"/>
      <c r="P36" s="706"/>
      <c r="Q36" s="706"/>
      <c r="R36" s="706"/>
      <c r="S36" s="706"/>
      <c r="T36" s="706"/>
      <c r="U36" s="675"/>
      <c r="V36" s="706"/>
      <c r="W36" s="706"/>
      <c r="X36" s="706"/>
      <c r="Y36" s="706"/>
      <c r="Z36" s="706"/>
      <c r="AA36" s="706"/>
      <c r="AB36" s="706"/>
      <c r="AC36" s="706"/>
      <c r="AD36" s="706"/>
      <c r="AE36" s="706"/>
      <c r="AF36" s="706"/>
      <c r="AG36" s="706"/>
      <c r="AH36" s="706"/>
      <c r="AI36" s="706"/>
      <c r="AJ36" s="706"/>
      <c r="AK36" s="706"/>
      <c r="AL36" s="706"/>
      <c r="AM36" s="706"/>
      <c r="AN36" s="706"/>
      <c r="AO36" s="706"/>
      <c r="AP36" s="706"/>
    </row>
    <row r="37" spans="1:42" ht="5.0999999999999996" customHeight="1" thickBot="1" x14ac:dyDescent="0.3">
      <c r="E37" s="695"/>
      <c r="F37" s="659"/>
      <c r="G37" s="659"/>
      <c r="H37" s="659"/>
      <c r="I37" s="659"/>
      <c r="J37" s="659"/>
      <c r="K37" s="659"/>
      <c r="L37" s="659"/>
      <c r="M37" s="659"/>
      <c r="N37" s="659"/>
      <c r="O37" s="707"/>
      <c r="P37" s="706"/>
      <c r="Q37" s="706"/>
      <c r="R37" s="706"/>
      <c r="S37" s="706"/>
      <c r="T37" s="706"/>
      <c r="U37" s="675"/>
      <c r="V37" s="706"/>
      <c r="W37" s="706"/>
      <c r="X37" s="706"/>
      <c r="Y37" s="706"/>
      <c r="Z37" s="706"/>
      <c r="AA37" s="706"/>
      <c r="AB37" s="706"/>
      <c r="AC37" s="706"/>
      <c r="AD37" s="706"/>
      <c r="AE37" s="706"/>
      <c r="AF37" s="706"/>
      <c r="AG37" s="706"/>
      <c r="AH37" s="706"/>
      <c r="AI37" s="706"/>
      <c r="AJ37" s="706"/>
      <c r="AK37" s="706"/>
      <c r="AL37" s="706"/>
      <c r="AM37" s="706"/>
      <c r="AN37" s="706"/>
      <c r="AO37" s="706"/>
      <c r="AP37" s="706"/>
    </row>
    <row r="38" spans="1:42" ht="15" customHeight="1" thickBot="1" x14ac:dyDescent="0.3">
      <c r="E38" s="695"/>
      <c r="F38" s="659"/>
      <c r="G38" s="659"/>
      <c r="H38" s="659"/>
      <c r="I38" s="659"/>
      <c r="J38" s="659"/>
      <c r="K38" s="659"/>
      <c r="L38" s="659"/>
      <c r="M38" s="458" t="s">
        <v>870</v>
      </c>
      <c r="N38" s="659"/>
      <c r="O38" s="708">
        <f>O24+O30+O36</f>
        <v>0</v>
      </c>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row>
    <row r="39" spans="1:42" ht="15" customHeight="1" thickBot="1" x14ac:dyDescent="0.3">
      <c r="E39" s="706"/>
      <c r="F39" s="706"/>
      <c r="G39" s="706"/>
      <c r="H39" s="706"/>
      <c r="I39" s="706"/>
      <c r="J39" s="706"/>
      <c r="K39" s="706"/>
      <c r="L39" s="706"/>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row>
    <row r="40" spans="1:42" ht="18" customHeight="1" thickBot="1" x14ac:dyDescent="0.3">
      <c r="E40" s="709" t="s">
        <v>453</v>
      </c>
      <c r="F40" s="688"/>
      <c r="G40" s="688"/>
      <c r="H40" s="688"/>
      <c r="I40" s="688"/>
      <c r="J40" s="688"/>
      <c r="K40" s="688"/>
      <c r="L40" s="688"/>
      <c r="M40" s="688"/>
      <c r="N40" s="688"/>
      <c r="O40" s="689"/>
      <c r="P40" s="295"/>
      <c r="Q40" s="295"/>
      <c r="R40" s="295"/>
      <c r="S40" s="295"/>
      <c r="T40" s="295"/>
      <c r="U40" s="295"/>
      <c r="V40" s="295"/>
      <c r="W40" s="295"/>
      <c r="X40" s="295"/>
      <c r="Y40" s="295"/>
      <c r="Z40" s="295"/>
      <c r="AA40" s="295"/>
      <c r="AB40" s="295"/>
      <c r="AC40" s="295"/>
    </row>
    <row r="41" spans="1:42" ht="8.1" customHeight="1" x14ac:dyDescent="0.25"/>
    <row r="42" spans="1:42" ht="15.75" x14ac:dyDescent="0.25">
      <c r="E42" s="295" t="s">
        <v>454</v>
      </c>
      <c r="F42" s="295"/>
      <c r="G42" s="295"/>
      <c r="H42" s="295"/>
      <c r="I42" s="295"/>
      <c r="J42" s="295"/>
      <c r="K42" s="295"/>
      <c r="L42" s="295"/>
      <c r="M42" s="295"/>
      <c r="N42" s="295"/>
      <c r="O42" s="295"/>
      <c r="P42" s="295"/>
      <c r="Q42" s="295"/>
      <c r="R42" s="295"/>
      <c r="S42" s="295"/>
      <c r="T42" s="295"/>
      <c r="U42" s="295"/>
    </row>
    <row r="43" spans="1:42" ht="8.1" customHeight="1" thickBot="1" x14ac:dyDescent="0.3"/>
    <row r="44" spans="1:42" ht="16.5" thickBot="1" x14ac:dyDescent="0.3">
      <c r="E44" s="295" t="s">
        <v>455</v>
      </c>
      <c r="F44" s="295"/>
      <c r="G44" s="295"/>
      <c r="H44" s="295"/>
      <c r="I44" s="295"/>
      <c r="J44" s="295"/>
      <c r="K44" s="295"/>
      <c r="L44" s="295"/>
      <c r="M44" s="295"/>
      <c r="N44" s="295"/>
      <c r="O44" s="710">
        <f>O22+O28+O34</f>
        <v>0</v>
      </c>
      <c r="P44" s="295"/>
      <c r="Q44" s="295" t="s">
        <v>254</v>
      </c>
      <c r="R44" s="295"/>
      <c r="S44" s="295"/>
      <c r="T44" s="295"/>
      <c r="U44" s="295"/>
      <c r="V44" s="295"/>
      <c r="W44" s="295"/>
      <c r="X44" s="295"/>
      <c r="Y44" s="295"/>
      <c r="Z44" s="295"/>
      <c r="AA44" s="295"/>
      <c r="AB44" s="295"/>
      <c r="AC44" s="295"/>
      <c r="AD44" s="295"/>
      <c r="AE44" s="295"/>
      <c r="AF44" s="295"/>
      <c r="AG44" s="295"/>
      <c r="AH44" s="295"/>
      <c r="AI44" s="295"/>
    </row>
    <row r="45" spans="1:42" ht="8.1" customHeight="1" x14ac:dyDescent="0.25"/>
    <row r="46" spans="1:42" ht="16.5" thickBot="1" x14ac:dyDescent="0.3">
      <c r="E46" s="295" t="s">
        <v>456</v>
      </c>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row>
    <row r="47" spans="1:42" ht="15.75" thickBot="1" x14ac:dyDescent="0.3">
      <c r="E47" s="711" t="s">
        <v>457</v>
      </c>
      <c r="F47" s="54"/>
      <c r="G47" s="54"/>
      <c r="H47" s="54"/>
      <c r="I47" s="54"/>
      <c r="J47" s="54"/>
      <c r="K47" s="54"/>
      <c r="L47" s="54"/>
      <c r="M47" s="54"/>
      <c r="N47" s="54"/>
      <c r="O47" s="692"/>
      <c r="P47" s="54"/>
      <c r="Q47" s="54"/>
      <c r="R47" s="54"/>
      <c r="S47" s="54"/>
      <c r="T47" s="54"/>
      <c r="U47" s="54"/>
      <c r="V47" s="54"/>
      <c r="W47" s="54"/>
      <c r="X47" s="54"/>
      <c r="Y47" s="54"/>
      <c r="Z47" s="54"/>
      <c r="AA47" s="54"/>
      <c r="AB47" s="54"/>
      <c r="AC47" s="54"/>
      <c r="AD47" s="54"/>
      <c r="AE47" s="54"/>
      <c r="AF47" s="54"/>
      <c r="AG47" s="54"/>
      <c r="AH47" s="54"/>
    </row>
    <row r="48" spans="1:42" ht="8.1" customHeight="1" x14ac:dyDescent="0.25"/>
    <row r="49" spans="5:19" ht="15.75" thickBot="1" x14ac:dyDescent="0.3">
      <c r="E49" s="1657" t="s">
        <v>772</v>
      </c>
      <c r="F49" s="1657"/>
      <c r="G49" s="1657"/>
      <c r="H49" s="1657"/>
      <c r="I49" s="1657"/>
      <c r="J49" s="1657"/>
      <c r="K49" s="1657"/>
      <c r="L49" s="1657"/>
    </row>
    <row r="50" spans="5:19" ht="15.75" thickBot="1" x14ac:dyDescent="0.3">
      <c r="E50" s="1657"/>
      <c r="F50" s="1657"/>
      <c r="G50" s="1657"/>
      <c r="H50" s="1657"/>
      <c r="I50" s="1657"/>
      <c r="J50" s="1657"/>
      <c r="K50" s="1657"/>
      <c r="L50" s="1657"/>
      <c r="O50" s="713" t="str">
        <f>'Training Calculator'!AQ7</f>
        <v>0</v>
      </c>
    </row>
    <row r="51" spans="5:19" ht="15.75" x14ac:dyDescent="0.25">
      <c r="E51" s="712"/>
      <c r="F51" s="712"/>
      <c r="G51" s="712"/>
      <c r="H51" s="712"/>
      <c r="I51" s="712"/>
      <c r="J51" s="712"/>
      <c r="K51" s="712"/>
      <c r="L51" s="712"/>
      <c r="O51" s="55"/>
    </row>
    <row r="52" spans="5:19" ht="26.25" x14ac:dyDescent="0.4">
      <c r="E52" s="677" t="s">
        <v>234</v>
      </c>
      <c r="F52" s="49"/>
      <c r="G52" s="49"/>
    </row>
    <row r="53" spans="5:19" ht="15" customHeight="1" thickBot="1" x14ac:dyDescent="0.45">
      <c r="E53" s="677"/>
      <c r="F53" s="49"/>
      <c r="G53" s="49"/>
    </row>
    <row r="54" spans="5:19" ht="18" customHeight="1" thickBot="1" x14ac:dyDescent="0.3">
      <c r="E54" s="714" t="s">
        <v>458</v>
      </c>
      <c r="F54" s="715"/>
      <c r="G54" s="715"/>
      <c r="H54" s="715"/>
      <c r="I54" s="715"/>
      <c r="J54" s="715"/>
      <c r="K54" s="715"/>
      <c r="L54" s="715"/>
      <c r="M54" s="715"/>
      <c r="N54" s="715"/>
      <c r="O54" s="716"/>
      <c r="P54" s="295"/>
      <c r="Q54" s="295"/>
      <c r="R54" s="295"/>
      <c r="S54" s="295"/>
    </row>
    <row r="55" spans="5:19" ht="8.1" customHeight="1" x14ac:dyDescent="0.25">
      <c r="E55" s="717"/>
      <c r="F55" s="717"/>
      <c r="G55" s="717"/>
      <c r="H55" s="717"/>
      <c r="I55" s="717"/>
      <c r="J55" s="717"/>
      <c r="K55" s="717"/>
      <c r="L55" s="717"/>
      <c r="M55" s="717"/>
      <c r="N55" s="717"/>
      <c r="O55" s="717"/>
      <c r="P55" s="295"/>
      <c r="Q55" s="295"/>
      <c r="R55" s="295"/>
      <c r="S55" s="295"/>
    </row>
    <row r="56" spans="5:19" ht="15.75" x14ac:dyDescent="0.25">
      <c r="E56" s="295" t="s">
        <v>459</v>
      </c>
      <c r="F56" s="295"/>
      <c r="G56" s="295"/>
      <c r="H56" s="295"/>
      <c r="I56" s="295"/>
      <c r="J56" s="295"/>
      <c r="K56" s="295"/>
    </row>
    <row r="57" spans="5:19" ht="8.1" customHeight="1" thickBot="1" x14ac:dyDescent="0.3"/>
    <row r="58" spans="5:19" ht="15.75" thickBot="1" x14ac:dyDescent="0.3">
      <c r="E58" s="1360" t="s">
        <v>460</v>
      </c>
      <c r="F58" s="1360"/>
      <c r="G58" s="1360"/>
      <c r="H58" s="1360"/>
      <c r="I58" s="1360"/>
      <c r="J58" s="1360"/>
      <c r="K58" s="1360"/>
      <c r="L58" s="1360"/>
      <c r="M58" s="1360"/>
      <c r="O58" s="692"/>
      <c r="P58" s="54" t="s">
        <v>379</v>
      </c>
    </row>
    <row r="59" spans="5:19" x14ac:dyDescent="0.25">
      <c r="E59" s="1360"/>
      <c r="F59" s="1360"/>
      <c r="G59" s="1360"/>
      <c r="H59" s="1360"/>
      <c r="I59" s="1360"/>
      <c r="J59" s="1360"/>
      <c r="K59" s="1360"/>
      <c r="L59" s="1360"/>
      <c r="M59" s="1360"/>
      <c r="P59" s="54"/>
    </row>
    <row r="60" spans="5:19" ht="8.1" customHeight="1" x14ac:dyDescent="0.25"/>
    <row r="61" spans="5:19" ht="15.75" x14ac:dyDescent="0.25">
      <c r="E61" s="295" t="s">
        <v>461</v>
      </c>
    </row>
    <row r="62" spans="5:19" ht="8.1" customHeight="1" thickBot="1" x14ac:dyDescent="0.3"/>
    <row r="63" spans="5:19" ht="15.75" thickBot="1" x14ac:dyDescent="0.3">
      <c r="E63" s="1158" t="s">
        <v>462</v>
      </c>
      <c r="F63" s="1158"/>
      <c r="G63" s="1158"/>
      <c r="H63" s="1158"/>
      <c r="I63" s="1158"/>
      <c r="J63" s="1158"/>
      <c r="K63" s="1158"/>
      <c r="L63" s="1158"/>
      <c r="M63" s="1158"/>
      <c r="O63" s="692"/>
      <c r="P63" s="54" t="s">
        <v>379</v>
      </c>
    </row>
    <row r="64" spans="5:19" x14ac:dyDescent="0.25">
      <c r="E64" s="1158"/>
      <c r="F64" s="1158"/>
      <c r="G64" s="1158"/>
      <c r="H64" s="1158"/>
      <c r="I64" s="1158"/>
      <c r="J64" s="1158"/>
      <c r="K64" s="1158"/>
      <c r="L64" s="1158"/>
      <c r="M64" s="1158"/>
      <c r="P64" s="54"/>
    </row>
    <row r="65" spans="5:41" ht="5.0999999999999996" customHeight="1" thickBot="1" x14ac:dyDescent="0.3"/>
    <row r="66" spans="5:41" ht="15.75" thickBot="1" x14ac:dyDescent="0.3">
      <c r="E66" s="1158" t="s">
        <v>463</v>
      </c>
      <c r="F66" s="1158"/>
      <c r="G66" s="1158"/>
      <c r="H66" s="1158"/>
      <c r="I66" s="1158"/>
      <c r="J66" s="1158"/>
      <c r="K66" s="1158"/>
      <c r="L66" s="1158"/>
      <c r="M66" s="1158"/>
      <c r="O66" s="718"/>
      <c r="P66" s="54" t="s">
        <v>379</v>
      </c>
    </row>
    <row r="67" spans="5:41" x14ac:dyDescent="0.25">
      <c r="E67" s="1158"/>
      <c r="F67" s="1158"/>
      <c r="G67" s="1158"/>
      <c r="H67" s="1158"/>
      <c r="I67" s="1158"/>
      <c r="J67" s="1158"/>
      <c r="K67" s="1158"/>
      <c r="L67" s="1158"/>
      <c r="M67" s="1158"/>
      <c r="P67" s="54"/>
    </row>
    <row r="68" spans="5:41" ht="8.1" customHeight="1" x14ac:dyDescent="0.25"/>
    <row r="69" spans="5:41" ht="15.75" x14ac:dyDescent="0.25">
      <c r="E69" s="295" t="s">
        <v>464</v>
      </c>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row>
    <row r="70" spans="5:41" ht="8.1" customHeight="1" thickBot="1" x14ac:dyDescent="0.3"/>
    <row r="71" spans="5:41" ht="16.5" thickBot="1" x14ac:dyDescent="0.3">
      <c r="E71" s="695" t="s">
        <v>465</v>
      </c>
      <c r="F71" s="295"/>
      <c r="G71" s="295"/>
      <c r="H71" s="295"/>
      <c r="I71" s="295"/>
      <c r="J71" s="295"/>
      <c r="K71" s="295"/>
      <c r="L71" s="295"/>
      <c r="M71" s="295"/>
      <c r="N71" s="295"/>
      <c r="O71" s="692"/>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row>
    <row r="72" spans="5:41" ht="5.0999999999999996" customHeight="1" thickBot="1" x14ac:dyDescent="0.3">
      <c r="E72" s="295"/>
      <c r="F72" s="295"/>
      <c r="G72" s="295"/>
      <c r="H72" s="295"/>
      <c r="I72" s="295"/>
      <c r="J72" s="295"/>
      <c r="K72" s="295"/>
      <c r="L72" s="295"/>
      <c r="M72" s="295"/>
      <c r="N72" s="295"/>
      <c r="O72" s="11"/>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row>
    <row r="73" spans="5:41" ht="16.5" thickBot="1" x14ac:dyDescent="0.3">
      <c r="E73" s="719" t="s">
        <v>466</v>
      </c>
      <c r="F73" s="719" t="s">
        <v>773</v>
      </c>
      <c r="G73" s="695"/>
      <c r="H73" s="695"/>
      <c r="I73" s="695"/>
      <c r="J73" s="695"/>
      <c r="K73" s="695"/>
      <c r="L73" s="695"/>
      <c r="M73" s="695"/>
      <c r="N73" s="695"/>
      <c r="O73" s="692"/>
      <c r="P73" s="695"/>
      <c r="Q73" s="695"/>
      <c r="R73" s="695"/>
      <c r="S73" s="695"/>
      <c r="T73" s="695"/>
      <c r="U73" s="695"/>
      <c r="V73" s="695"/>
      <c r="W73" s="695"/>
      <c r="X73" s="695"/>
      <c r="Y73" s="695"/>
      <c r="Z73" s="695"/>
      <c r="AA73" s="695"/>
      <c r="AB73" s="695"/>
      <c r="AC73" s="695"/>
      <c r="AD73" s="695"/>
      <c r="AE73" s="695"/>
      <c r="AF73" s="695"/>
      <c r="AG73" s="695"/>
      <c r="AH73" s="695"/>
      <c r="AI73" s="695"/>
      <c r="AJ73" s="695"/>
      <c r="AK73" s="695"/>
      <c r="AL73" s="695"/>
      <c r="AM73" s="695"/>
      <c r="AN73" s="295"/>
      <c r="AO73" s="295"/>
    </row>
    <row r="74" spans="5:41" ht="15" customHeight="1" x14ac:dyDescent="0.25">
      <c r="E74" s="1658" t="str">
        <f>IF(O71="Yes", "A copy of the procedure or policy outlining the details of the quality assurance program must be available for review", "")</f>
        <v/>
      </c>
      <c r="F74" s="1658"/>
      <c r="G74" s="1658"/>
      <c r="H74" s="1658"/>
      <c r="I74" s="1658"/>
      <c r="J74" s="1658"/>
      <c r="K74" s="1658"/>
      <c r="L74" s="1658"/>
      <c r="M74" s="1658"/>
      <c r="N74" s="1658"/>
      <c r="O74" s="1658"/>
    </row>
    <row r="75" spans="5:41" ht="5.0999999999999996" customHeight="1" x14ac:dyDescent="0.25"/>
    <row r="76" spans="5:41" ht="15.75" x14ac:dyDescent="0.25">
      <c r="E76" s="295" t="s">
        <v>467</v>
      </c>
      <c r="F76" s="295"/>
      <c r="G76" s="295"/>
      <c r="H76" s="295"/>
      <c r="I76" s="295"/>
      <c r="J76" s="295"/>
      <c r="K76" s="295"/>
      <c r="L76" s="295"/>
      <c r="M76" s="295"/>
      <c r="N76" s="295"/>
      <c r="O76" s="295"/>
      <c r="P76" s="295"/>
      <c r="Q76" s="295"/>
      <c r="R76" s="295"/>
      <c r="S76" s="295"/>
      <c r="T76" s="295"/>
    </row>
    <row r="77" spans="5:41" ht="5.0999999999999996" customHeight="1" thickBot="1" x14ac:dyDescent="0.3"/>
    <row r="78" spans="5:41" ht="15.75" thickBot="1" x14ac:dyDescent="0.3">
      <c r="E78" s="1659" t="s">
        <v>468</v>
      </c>
      <c r="F78" s="1659"/>
      <c r="G78" s="1659"/>
      <c r="H78" s="1659"/>
      <c r="I78" s="1659"/>
      <c r="J78" s="1659"/>
      <c r="K78" s="1659"/>
      <c r="L78" s="1659"/>
      <c r="M78" s="1659"/>
      <c r="O78" s="692"/>
      <c r="P78" s="54" t="s">
        <v>379</v>
      </c>
    </row>
    <row r="79" spans="5:41" x14ac:dyDescent="0.25">
      <c r="E79" s="1659"/>
      <c r="F79" s="1659"/>
      <c r="G79" s="1659"/>
      <c r="H79" s="1659"/>
      <c r="I79" s="1659"/>
      <c r="J79" s="1659"/>
      <c r="K79" s="1659"/>
      <c r="L79" s="1659"/>
      <c r="M79" s="1659"/>
    </row>
    <row r="80" spans="5:41" ht="5.0999999999999996" customHeight="1" x14ac:dyDescent="0.25"/>
    <row r="81" spans="5:30" ht="15.75" x14ac:dyDescent="0.25">
      <c r="E81" s="295" t="s">
        <v>469</v>
      </c>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5:30" ht="5.0999999999999996" customHeight="1" thickBot="1" x14ac:dyDescent="0.3"/>
    <row r="83" spans="5:30" ht="15.75" thickBot="1" x14ac:dyDescent="0.3">
      <c r="E83" s="1659" t="s">
        <v>470</v>
      </c>
      <c r="F83" s="1659"/>
      <c r="G83" s="1659"/>
      <c r="H83" s="1659"/>
      <c r="I83" s="1659"/>
      <c r="J83" s="1659"/>
      <c r="K83" s="1659"/>
      <c r="L83" s="1659"/>
      <c r="M83" s="1659"/>
      <c r="O83" s="692"/>
      <c r="P83" s="54" t="s">
        <v>379</v>
      </c>
    </row>
    <row r="84" spans="5:30" x14ac:dyDescent="0.25">
      <c r="E84" s="1659"/>
      <c r="F84" s="1659"/>
      <c r="G84" s="1659"/>
      <c r="H84" s="1659"/>
      <c r="I84" s="1659"/>
      <c r="J84" s="1659"/>
      <c r="K84" s="1659"/>
      <c r="L84" s="1659"/>
      <c r="M84" s="1659"/>
    </row>
    <row r="85" spans="5:30" ht="8.1" customHeight="1" x14ac:dyDescent="0.25"/>
    <row r="86" spans="5:30" ht="15.75" x14ac:dyDescent="0.25">
      <c r="E86" s="295" t="s">
        <v>471</v>
      </c>
      <c r="F86" s="295"/>
      <c r="G86" s="295"/>
      <c r="H86" s="295"/>
      <c r="I86" s="295"/>
      <c r="J86" s="295"/>
      <c r="K86" s="295"/>
      <c r="L86" s="295"/>
      <c r="M86" s="295"/>
      <c r="N86" s="295"/>
      <c r="O86" s="295"/>
      <c r="P86" s="295"/>
      <c r="Q86" s="295"/>
      <c r="R86" s="295"/>
      <c r="S86" s="295"/>
    </row>
    <row r="87" spans="5:30" ht="5.0999999999999996" customHeight="1" x14ac:dyDescent="0.25"/>
    <row r="88" spans="5:30" ht="15.75" x14ac:dyDescent="0.25">
      <c r="E88" s="695" t="s">
        <v>871</v>
      </c>
    </row>
    <row r="89" spans="5:30" x14ac:dyDescent="0.25">
      <c r="E89" s="1513" t="s">
        <v>872</v>
      </c>
      <c r="F89" s="1513"/>
      <c r="G89" s="1513"/>
      <c r="H89" s="1513"/>
      <c r="I89" s="1513"/>
      <c r="J89" s="1513"/>
      <c r="K89" s="1513"/>
    </row>
    <row r="90" spans="5:30" ht="5.0999999999999996" customHeight="1" x14ac:dyDescent="0.25"/>
    <row r="91" spans="5:30" ht="5.0999999999999996" customHeight="1" x14ac:dyDescent="0.25"/>
    <row r="92" spans="5:30" ht="15.75" customHeight="1" thickBot="1" x14ac:dyDescent="0.3">
      <c r="F92" s="295" t="s">
        <v>873</v>
      </c>
      <c r="I92" s="295" t="s">
        <v>472</v>
      </c>
      <c r="J92" s="295"/>
      <c r="K92" s="295"/>
      <c r="L92" s="295"/>
      <c r="M92" s="295"/>
      <c r="N92" s="295" t="s">
        <v>473</v>
      </c>
      <c r="O92" s="295"/>
      <c r="P92" s="295"/>
      <c r="Q92" s="295"/>
      <c r="R92" s="295"/>
      <c r="S92" s="295"/>
      <c r="T92" s="295"/>
      <c r="U92" s="295"/>
      <c r="V92" s="295"/>
      <c r="W92" s="295"/>
      <c r="X92" s="295"/>
    </row>
    <row r="93" spans="5:30" ht="15.75" customHeight="1" thickBot="1" x14ac:dyDescent="0.3">
      <c r="F93" s="695" t="s">
        <v>474</v>
      </c>
      <c r="G93" s="695"/>
      <c r="I93" s="1654"/>
      <c r="J93" s="1655"/>
      <c r="K93" s="1656"/>
      <c r="N93" s="692"/>
    </row>
    <row r="94" spans="5:30" ht="16.5" thickBot="1" x14ac:dyDescent="0.3">
      <c r="F94" s="695" t="s">
        <v>475</v>
      </c>
      <c r="G94" s="695"/>
      <c r="I94" s="1654"/>
      <c r="J94" s="1655"/>
      <c r="K94" s="1656"/>
      <c r="N94" s="692"/>
    </row>
    <row r="95" spans="5:30" ht="16.5" thickBot="1" x14ac:dyDescent="0.3">
      <c r="F95" s="695" t="s">
        <v>476</v>
      </c>
      <c r="G95" s="695"/>
      <c r="I95" s="1654"/>
      <c r="J95" s="1655"/>
      <c r="K95" s="1656"/>
      <c r="N95" s="692"/>
    </row>
    <row r="96" spans="5:30" ht="16.5" thickBot="1" x14ac:dyDescent="0.3">
      <c r="F96" s="695" t="s">
        <v>477</v>
      </c>
      <c r="G96" s="695"/>
      <c r="I96" s="1654"/>
      <c r="J96" s="1655"/>
      <c r="K96" s="1656"/>
      <c r="N96" s="692"/>
    </row>
    <row r="97" spans="5:39" ht="16.5" thickBot="1" x14ac:dyDescent="0.3">
      <c r="F97" s="695" t="s">
        <v>478</v>
      </c>
      <c r="G97" s="695"/>
      <c r="I97" s="1654"/>
      <c r="J97" s="1655"/>
      <c r="K97" s="1656"/>
      <c r="N97" s="692"/>
    </row>
    <row r="98" spans="5:39" ht="16.5" thickBot="1" x14ac:dyDescent="0.3">
      <c r="F98" s="695" t="s">
        <v>479</v>
      </c>
      <c r="G98" s="695"/>
      <c r="I98" s="1654"/>
      <c r="J98" s="1655"/>
      <c r="K98" s="1656"/>
      <c r="N98" s="692"/>
    </row>
    <row r="99" spans="5:39" ht="8.1" customHeight="1" x14ac:dyDescent="0.25"/>
    <row r="100" spans="5:39" ht="15.75" x14ac:dyDescent="0.25">
      <c r="E100" s="295" t="s">
        <v>480</v>
      </c>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row>
    <row r="101" spans="5:39" ht="5.0999999999999996" customHeight="1" thickBot="1" x14ac:dyDescent="0.3"/>
    <row r="102" spans="5:39" ht="15.75" thickBot="1" x14ac:dyDescent="0.3">
      <c r="E102" s="1659" t="s">
        <v>481</v>
      </c>
      <c r="F102" s="1659"/>
      <c r="G102" s="1659"/>
      <c r="H102" s="1659"/>
      <c r="I102" s="1659"/>
      <c r="J102" s="1659"/>
      <c r="K102" s="1659"/>
      <c r="L102" s="1659"/>
      <c r="M102" s="1659"/>
      <c r="O102" s="692"/>
    </row>
    <row r="103" spans="5:39" x14ac:dyDescent="0.25">
      <c r="E103" s="1659"/>
      <c r="F103" s="1659"/>
      <c r="G103" s="1659"/>
      <c r="H103" s="1659"/>
      <c r="I103" s="1659"/>
      <c r="J103" s="1659"/>
      <c r="K103" s="1659"/>
      <c r="L103" s="1659"/>
      <c r="M103" s="1659"/>
    </row>
    <row r="105" spans="5:39" ht="26.25" x14ac:dyDescent="0.4">
      <c r="E105" s="677" t="s">
        <v>234</v>
      </c>
    </row>
    <row r="106" spans="5:39" ht="15" customHeight="1" thickBot="1" x14ac:dyDescent="0.45">
      <c r="E106" s="677"/>
    </row>
    <row r="107" spans="5:39" ht="18" customHeight="1" thickBot="1" x14ac:dyDescent="0.3">
      <c r="E107" s="1514" t="s">
        <v>482</v>
      </c>
      <c r="F107" s="1515"/>
      <c r="G107" s="1515"/>
      <c r="H107" s="1515"/>
      <c r="I107" s="1515"/>
      <c r="J107" s="1515"/>
      <c r="K107" s="1515"/>
      <c r="L107" s="1515"/>
      <c r="M107" s="1515"/>
      <c r="N107" s="1515"/>
      <c r="O107" s="1516"/>
    </row>
    <row r="108" spans="5:39" ht="8.1" customHeight="1" thickBot="1" x14ac:dyDescent="0.3"/>
    <row r="109" spans="5:39" ht="16.5" thickBot="1" x14ac:dyDescent="0.3">
      <c r="E109" s="31" t="s">
        <v>483</v>
      </c>
      <c r="F109" s="31"/>
      <c r="G109" s="31"/>
      <c r="H109" s="31"/>
      <c r="I109" s="31"/>
      <c r="J109" s="31"/>
      <c r="K109" s="31"/>
      <c r="L109" s="31"/>
      <c r="M109" s="31"/>
      <c r="N109" s="31"/>
      <c r="O109" s="696"/>
      <c r="P109" s="31"/>
      <c r="Q109" s="31"/>
      <c r="R109" s="31"/>
      <c r="S109" s="31"/>
      <c r="T109" s="31"/>
      <c r="U109" s="31"/>
      <c r="V109" s="31"/>
      <c r="W109" s="31"/>
      <c r="X109" s="31"/>
      <c r="Y109" s="31"/>
      <c r="Z109" s="31"/>
      <c r="AA109" s="31"/>
      <c r="AB109" s="31"/>
      <c r="AC109" s="31"/>
      <c r="AD109" s="31"/>
      <c r="AE109" s="31"/>
      <c r="AF109" s="31"/>
      <c r="AG109" s="31"/>
    </row>
    <row r="110" spans="5:39" ht="5.0999999999999996" customHeight="1" thickBot="1" x14ac:dyDescent="0.3"/>
    <row r="111" spans="5:39" ht="15.75" customHeight="1" thickBot="1" x14ac:dyDescent="0.3">
      <c r="E111" s="1659" t="s">
        <v>484</v>
      </c>
      <c r="F111" s="1659"/>
      <c r="G111" s="1659"/>
      <c r="H111" s="1659"/>
      <c r="I111" s="1659"/>
      <c r="J111" s="1659"/>
      <c r="K111" s="1659"/>
      <c r="L111" s="1659"/>
      <c r="M111" s="1659"/>
      <c r="N111" s="659"/>
      <c r="O111" s="720">
        <f>O109</f>
        <v>0</v>
      </c>
    </row>
    <row r="112" spans="5:39" ht="15" customHeight="1" x14ac:dyDescent="0.25">
      <c r="E112" s="1659"/>
      <c r="F112" s="1659"/>
      <c r="G112" s="1659"/>
      <c r="H112" s="1659"/>
      <c r="I112" s="1659"/>
      <c r="J112" s="1659"/>
      <c r="K112" s="1659"/>
      <c r="L112" s="1659"/>
      <c r="M112" s="1659"/>
      <c r="N112" s="659"/>
      <c r="O112" s="659"/>
    </row>
    <row r="113" spans="5:33" ht="8.1" customHeight="1" thickBot="1" x14ac:dyDescent="0.3"/>
    <row r="114" spans="5:33" ht="18" customHeight="1" thickBot="1" x14ac:dyDescent="0.3">
      <c r="E114" s="714" t="s">
        <v>485</v>
      </c>
      <c r="F114" s="721"/>
      <c r="G114" s="721"/>
      <c r="H114" s="721"/>
      <c r="I114" s="721"/>
      <c r="J114" s="721"/>
      <c r="K114" s="721"/>
      <c r="L114" s="721"/>
      <c r="M114" s="721"/>
      <c r="N114" s="721"/>
      <c r="O114" s="722"/>
    </row>
    <row r="115" spans="5:33" ht="5.0999999999999996" customHeight="1" x14ac:dyDescent="0.25"/>
    <row r="116" spans="5:33" ht="15.75" thickBot="1" x14ac:dyDescent="0.3">
      <c r="E116" s="1657" t="s">
        <v>874</v>
      </c>
      <c r="F116" s="1657"/>
      <c r="G116" s="1657"/>
      <c r="H116" s="1657"/>
      <c r="I116" s="1657"/>
      <c r="J116" s="1657"/>
      <c r="K116" s="1657"/>
      <c r="L116" s="1657"/>
    </row>
    <row r="117" spans="5:33" ht="16.5" thickBot="1" x14ac:dyDescent="0.3">
      <c r="E117" s="1657"/>
      <c r="F117" s="1657"/>
      <c r="G117" s="1657"/>
      <c r="H117" s="1657"/>
      <c r="I117" s="1657"/>
      <c r="J117" s="1657"/>
      <c r="K117" s="1657"/>
      <c r="L117" s="1657"/>
      <c r="O117" s="723" t="str">
        <f>'Training Calculator'!AQ11</f>
        <v>0</v>
      </c>
    </row>
    <row r="118" spans="5:33" ht="8.1" customHeight="1" thickBot="1" x14ac:dyDescent="0.3"/>
    <row r="119" spans="5:33" ht="18" customHeight="1" thickBot="1" x14ac:dyDescent="0.3">
      <c r="E119" s="714" t="s">
        <v>486</v>
      </c>
      <c r="F119" s="721"/>
      <c r="G119" s="721"/>
      <c r="H119" s="721"/>
      <c r="I119" s="721"/>
      <c r="J119" s="721"/>
      <c r="K119" s="721"/>
      <c r="L119" s="721"/>
      <c r="M119" s="721"/>
      <c r="N119" s="721"/>
      <c r="O119" s="722"/>
    </row>
    <row r="120" spans="5:33" ht="5.0999999999999996" customHeight="1" thickBot="1" x14ac:dyDescent="0.3"/>
    <row r="121" spans="5:33" ht="15" customHeight="1" thickBot="1" x14ac:dyDescent="0.3">
      <c r="E121" s="695" t="s">
        <v>774</v>
      </c>
      <c r="F121" s="695"/>
      <c r="G121" s="695"/>
      <c r="H121" s="695"/>
      <c r="I121" s="695"/>
      <c r="J121" s="695"/>
      <c r="K121" s="695"/>
      <c r="L121" s="695"/>
      <c r="M121" s="695"/>
      <c r="N121" s="695"/>
      <c r="O121" s="710">
        <f>'Demographics and Alarms'!I11</f>
        <v>0</v>
      </c>
      <c r="P121" s="695"/>
      <c r="Q121" s="695"/>
      <c r="R121" s="695"/>
      <c r="S121" s="695"/>
      <c r="T121" s="695"/>
      <c r="U121" s="695"/>
      <c r="V121" s="695"/>
      <c r="W121" s="695"/>
      <c r="X121" s="695"/>
      <c r="Y121" s="695"/>
      <c r="Z121" s="695"/>
      <c r="AA121" s="695"/>
      <c r="AB121" s="695"/>
      <c r="AC121" s="695"/>
      <c r="AD121" s="695"/>
      <c r="AE121" s="695"/>
      <c r="AF121" s="695"/>
      <c r="AG121" s="695"/>
    </row>
    <row r="122" spans="5:33" ht="5.0999999999999996" customHeight="1" x14ac:dyDescent="0.25"/>
    <row r="123" spans="5:33" ht="15" customHeight="1" thickBot="1" x14ac:dyDescent="0.3">
      <c r="E123" s="1659" t="s">
        <v>487</v>
      </c>
      <c r="F123" s="1659"/>
      <c r="G123" s="1659"/>
      <c r="H123" s="1659"/>
      <c r="I123" s="1659"/>
      <c r="J123" s="1659"/>
      <c r="K123" s="1659"/>
      <c r="L123" s="1659"/>
      <c r="M123" s="1659"/>
    </row>
    <row r="124" spans="5:33" ht="15" customHeight="1" thickBot="1" x14ac:dyDescent="0.3">
      <c r="E124" s="1659"/>
      <c r="F124" s="1659"/>
      <c r="G124" s="1659"/>
      <c r="H124" s="1659"/>
      <c r="I124" s="1659"/>
      <c r="J124" s="1659"/>
      <c r="K124" s="1659"/>
      <c r="L124" s="1659"/>
      <c r="M124" s="1659"/>
      <c r="O124" s="696"/>
    </row>
    <row r="125" spans="5:33" ht="15" customHeight="1" thickBot="1" x14ac:dyDescent="0.3">
      <c r="E125" s="1661" t="s">
        <v>488</v>
      </c>
      <c r="F125" s="1661"/>
      <c r="G125" s="1661"/>
      <c r="H125" s="1661"/>
      <c r="I125" s="1661"/>
      <c r="J125" s="1661"/>
      <c r="K125" s="1661"/>
    </row>
    <row r="126" spans="5:33" ht="15" customHeight="1" thickBot="1" x14ac:dyDescent="0.3">
      <c r="E126" s="1661"/>
      <c r="F126" s="1661"/>
      <c r="G126" s="1661"/>
      <c r="H126" s="1661"/>
      <c r="I126" s="1661"/>
      <c r="J126" s="1661"/>
      <c r="K126" s="1661"/>
      <c r="L126" s="1662" t="s">
        <v>489</v>
      </c>
      <c r="M126" s="1662"/>
      <c r="N126" s="1663"/>
      <c r="O126" s="724" t="str">
        <f>IFERROR(O124/O121, "0")</f>
        <v>0</v>
      </c>
      <c r="P126" s="54"/>
    </row>
    <row r="127" spans="5:33" ht="8.1" customHeight="1" thickBot="1" x14ac:dyDescent="0.3">
      <c r="E127" s="725"/>
      <c r="F127" s="725"/>
      <c r="G127" s="725"/>
      <c r="H127" s="725"/>
      <c r="I127" s="725"/>
      <c r="J127" s="725"/>
      <c r="K127" s="725"/>
    </row>
    <row r="128" spans="5:33" ht="18" customHeight="1" thickBot="1" x14ac:dyDescent="0.3">
      <c r="E128" s="714" t="s">
        <v>490</v>
      </c>
      <c r="F128" s="721"/>
      <c r="G128" s="721"/>
      <c r="H128" s="721"/>
      <c r="I128" s="721"/>
      <c r="J128" s="721"/>
      <c r="K128" s="721"/>
      <c r="L128" s="721"/>
      <c r="M128" s="721"/>
      <c r="N128" s="721"/>
      <c r="O128" s="722"/>
    </row>
    <row r="129" spans="5:16" ht="5.0999999999999996" customHeight="1" thickBot="1" x14ac:dyDescent="0.3"/>
    <row r="130" spans="5:16" ht="15" customHeight="1" thickBot="1" x14ac:dyDescent="0.3">
      <c r="E130" s="1659" t="s">
        <v>775</v>
      </c>
      <c r="F130" s="1659"/>
      <c r="G130" s="1659"/>
      <c r="H130" s="1659"/>
      <c r="I130" s="1659"/>
      <c r="J130" s="1659"/>
      <c r="K130" s="1659"/>
      <c r="L130" s="1659"/>
      <c r="M130" s="1659"/>
      <c r="O130" s="692"/>
    </row>
    <row r="131" spans="5:16" ht="15" customHeight="1" x14ac:dyDescent="0.25">
      <c r="E131" s="1659"/>
      <c r="F131" s="1659"/>
      <c r="G131" s="1659"/>
      <c r="H131" s="1659"/>
      <c r="I131" s="1659"/>
      <c r="J131" s="1659"/>
      <c r="K131" s="1659"/>
      <c r="L131" s="1659"/>
      <c r="M131" s="1659"/>
    </row>
    <row r="132" spans="5:16" ht="5.0999999999999996" customHeight="1" thickBot="1" x14ac:dyDescent="0.3"/>
    <row r="133" spans="5:16" ht="15" customHeight="1" thickBot="1" x14ac:dyDescent="0.3">
      <c r="E133" s="1660" t="s">
        <v>491</v>
      </c>
      <c r="F133" s="1660"/>
      <c r="G133" s="1660"/>
      <c r="H133" s="1660"/>
      <c r="I133" s="1660"/>
      <c r="J133" s="1660"/>
      <c r="K133" s="1660"/>
      <c r="L133" s="1660"/>
      <c r="M133" s="1660"/>
      <c r="O133" s="692"/>
    </row>
    <row r="134" spans="5:16" ht="15" customHeight="1" x14ac:dyDescent="0.25">
      <c r="E134" s="1660"/>
      <c r="F134" s="1660"/>
      <c r="G134" s="1660"/>
      <c r="H134" s="1660"/>
      <c r="I134" s="1660"/>
      <c r="J134" s="1660"/>
      <c r="K134" s="1660"/>
      <c r="L134" s="1660"/>
      <c r="M134" s="1660"/>
    </row>
    <row r="135" spans="5:16" ht="8.1" customHeight="1" thickBot="1" x14ac:dyDescent="0.3"/>
    <row r="136" spans="5:16" ht="18" customHeight="1" thickBot="1" x14ac:dyDescent="0.3">
      <c r="E136" s="714" t="s">
        <v>492</v>
      </c>
      <c r="F136" s="726"/>
      <c r="G136" s="726"/>
      <c r="H136" s="726"/>
      <c r="I136" s="721"/>
      <c r="J136" s="721"/>
      <c r="K136" s="721"/>
      <c r="L136" s="721"/>
      <c r="M136" s="721"/>
      <c r="N136" s="721"/>
      <c r="O136" s="722"/>
    </row>
    <row r="137" spans="5:16" ht="5.0999999999999996" customHeight="1" x14ac:dyDescent="0.25"/>
    <row r="138" spans="5:16" ht="15" customHeight="1" x14ac:dyDescent="0.25">
      <c r="E138" s="1660" t="s">
        <v>493</v>
      </c>
      <c r="F138" s="1660"/>
      <c r="G138" s="1660"/>
      <c r="H138" s="1660"/>
      <c r="I138" s="1660"/>
      <c r="J138" s="1660"/>
      <c r="K138" s="1660"/>
      <c r="L138" s="1660"/>
      <c r="M138" s="1660"/>
    </row>
    <row r="139" spans="5:16" ht="15" customHeight="1" thickBot="1" x14ac:dyDescent="0.3">
      <c r="E139" s="1660"/>
      <c r="F139" s="1660"/>
      <c r="G139" s="1660"/>
      <c r="H139" s="1660"/>
      <c r="I139" s="1660"/>
      <c r="J139" s="1660"/>
      <c r="K139" s="1660"/>
      <c r="L139" s="1660"/>
      <c r="M139" s="1660"/>
    </row>
    <row r="140" spans="5:16" ht="15" customHeight="1" thickBot="1" x14ac:dyDescent="0.3">
      <c r="E140" s="1660"/>
      <c r="F140" s="1660"/>
      <c r="G140" s="1660"/>
      <c r="H140" s="1660"/>
      <c r="I140" s="1660"/>
      <c r="J140" s="1660"/>
      <c r="K140" s="1660"/>
      <c r="L140" s="1660"/>
      <c r="M140" s="1660"/>
      <c r="O140" s="696"/>
      <c r="P140" s="54" t="s">
        <v>379</v>
      </c>
    </row>
    <row r="141" spans="5:16" ht="8.1" customHeight="1" thickBot="1" x14ac:dyDescent="0.3"/>
    <row r="142" spans="5:16" ht="18" customHeight="1" thickBot="1" x14ac:dyDescent="0.3">
      <c r="E142" s="714" t="s">
        <v>494</v>
      </c>
      <c r="F142" s="726"/>
      <c r="G142" s="726"/>
      <c r="H142" s="726"/>
      <c r="I142" s="721"/>
      <c r="J142" s="721"/>
      <c r="K142" s="721"/>
      <c r="L142" s="721"/>
      <c r="M142" s="721"/>
      <c r="N142" s="721"/>
      <c r="O142" s="722"/>
    </row>
    <row r="143" spans="5:16" ht="5.0999999999999996" customHeight="1" thickBot="1" x14ac:dyDescent="0.3"/>
    <row r="144" spans="5:16" ht="15" customHeight="1" thickBot="1" x14ac:dyDescent="0.3">
      <c r="E144" s="1659" t="s">
        <v>776</v>
      </c>
      <c r="F144" s="1659"/>
      <c r="G144" s="1659"/>
      <c r="H144" s="1659"/>
      <c r="I144" s="1659"/>
      <c r="J144" s="1659"/>
      <c r="K144" s="1659"/>
      <c r="L144" s="1659"/>
      <c r="M144" s="1659"/>
      <c r="O144" s="692"/>
    </row>
    <row r="145" spans="5:16" ht="15" customHeight="1" x14ac:dyDescent="0.25">
      <c r="E145" s="1659"/>
      <c r="F145" s="1659"/>
      <c r="G145" s="1659"/>
      <c r="H145" s="1659"/>
      <c r="I145" s="1659"/>
      <c r="J145" s="1659"/>
      <c r="K145" s="1659"/>
      <c r="L145" s="1659"/>
      <c r="M145" s="1659"/>
    </row>
    <row r="146" spans="5:16" ht="5.0999999999999996" customHeight="1" x14ac:dyDescent="0.25"/>
    <row r="147" spans="5:16" ht="15" customHeight="1" x14ac:dyDescent="0.25">
      <c r="E147" s="1659" t="s">
        <v>495</v>
      </c>
      <c r="F147" s="1659"/>
      <c r="G147" s="1659"/>
      <c r="H147" s="1659"/>
      <c r="I147" s="1659"/>
      <c r="J147" s="1659"/>
      <c r="K147" s="1659"/>
      <c r="L147" s="1659"/>
      <c r="M147" s="1659"/>
    </row>
    <row r="148" spans="5:16" ht="15" customHeight="1" x14ac:dyDescent="0.25">
      <c r="E148" s="1659"/>
      <c r="F148" s="1659"/>
      <c r="G148" s="1659"/>
      <c r="H148" s="1659"/>
      <c r="I148" s="1659"/>
      <c r="J148" s="1659"/>
      <c r="K148" s="1659"/>
      <c r="L148" s="1659"/>
      <c r="M148" s="1659"/>
    </row>
    <row r="149" spans="5:16" ht="15" customHeight="1" thickBot="1" x14ac:dyDescent="0.3">
      <c r="E149" s="1659"/>
      <c r="F149" s="1659"/>
      <c r="G149" s="1659"/>
      <c r="H149" s="1659"/>
      <c r="I149" s="1659"/>
      <c r="J149" s="1659"/>
      <c r="K149" s="1659"/>
      <c r="L149" s="1659"/>
      <c r="M149" s="1659"/>
    </row>
    <row r="150" spans="5:16" ht="15" customHeight="1" thickBot="1" x14ac:dyDescent="0.3">
      <c r="E150" s="1659"/>
      <c r="F150" s="1659"/>
      <c r="G150" s="1659"/>
      <c r="H150" s="1659"/>
      <c r="I150" s="1659"/>
      <c r="J150" s="1659"/>
      <c r="K150" s="1659"/>
      <c r="L150" s="1659"/>
      <c r="M150" s="1659"/>
      <c r="O150" s="696"/>
      <c r="P150" s="54" t="s">
        <v>379</v>
      </c>
    </row>
    <row r="151" spans="5:16" ht="26.45" customHeight="1" x14ac:dyDescent="0.4">
      <c r="E151" s="677" t="s">
        <v>234</v>
      </c>
      <c r="F151" s="643"/>
      <c r="G151" s="643"/>
      <c r="H151" s="643"/>
      <c r="I151" s="643"/>
      <c r="J151" s="643"/>
      <c r="K151" s="643"/>
      <c r="L151" s="643"/>
      <c r="M151" s="643"/>
      <c r="O151" s="412"/>
      <c r="P151" s="54"/>
    </row>
    <row r="152" spans="5:16" ht="8.1" customHeight="1" thickBot="1" x14ac:dyDescent="0.3">
      <c r="E152" s="643"/>
      <c r="F152" s="643"/>
      <c r="G152" s="643"/>
      <c r="H152" s="643"/>
      <c r="I152" s="643"/>
      <c r="J152" s="643"/>
      <c r="K152" s="643"/>
      <c r="L152" s="643"/>
      <c r="M152" s="643"/>
      <c r="O152" s="412"/>
      <c r="P152" s="54"/>
    </row>
    <row r="153" spans="5:16" ht="18" customHeight="1" thickBot="1" x14ac:dyDescent="0.3">
      <c r="E153" s="1514" t="s">
        <v>496</v>
      </c>
      <c r="F153" s="1515"/>
      <c r="G153" s="1515"/>
      <c r="H153" s="1515"/>
      <c r="I153" s="1515"/>
      <c r="J153" s="1515"/>
      <c r="K153" s="1515"/>
      <c r="L153" s="1515"/>
      <c r="M153" s="1515"/>
      <c r="N153" s="1515"/>
      <c r="O153" s="1516"/>
      <c r="P153" s="54"/>
    </row>
    <row r="154" spans="5:16" ht="5.0999999999999996" customHeight="1" thickBot="1" x14ac:dyDescent="0.3">
      <c r="E154" s="643"/>
      <c r="F154" s="643"/>
      <c r="G154" s="643"/>
      <c r="H154" s="643"/>
      <c r="I154" s="643"/>
      <c r="J154" s="643"/>
      <c r="K154" s="643"/>
      <c r="L154" s="643"/>
      <c r="M154" s="643"/>
      <c r="O154" s="412"/>
      <c r="P154" s="54"/>
    </row>
    <row r="155" spans="5:16" ht="18" customHeight="1" thickBot="1" x14ac:dyDescent="0.3">
      <c r="E155" s="727" t="s">
        <v>497</v>
      </c>
      <c r="F155" s="728"/>
      <c r="G155" s="728"/>
      <c r="H155" s="728"/>
      <c r="I155" s="728"/>
      <c r="J155" s="728"/>
      <c r="K155" s="728"/>
      <c r="L155" s="728"/>
      <c r="M155" s="728"/>
      <c r="N155" s="728"/>
      <c r="O155" s="729"/>
      <c r="P155" s="54"/>
    </row>
    <row r="156" spans="5:16" ht="5.0999999999999996" customHeight="1" thickBot="1" x14ac:dyDescent="0.3">
      <c r="E156" s="643"/>
      <c r="F156" s="643"/>
      <c r="G156" s="643"/>
      <c r="H156" s="643"/>
      <c r="I156" s="643"/>
      <c r="J156" s="643"/>
      <c r="K156" s="643"/>
      <c r="L156" s="643"/>
      <c r="M156" s="643"/>
      <c r="O156" s="412"/>
      <c r="P156" s="54"/>
    </row>
    <row r="157" spans="5:16" ht="15" customHeight="1" thickBot="1" x14ac:dyDescent="0.3">
      <c r="E157" s="1659" t="s">
        <v>498</v>
      </c>
      <c r="F157" s="1659"/>
      <c r="G157" s="1659"/>
      <c r="H157" s="1659"/>
      <c r="I157" s="1659"/>
      <c r="J157" s="1659"/>
      <c r="K157" s="1659"/>
      <c r="L157" s="1659"/>
      <c r="M157" s="1659"/>
      <c r="O157" s="692"/>
      <c r="P157" s="54"/>
    </row>
    <row r="158" spans="5:16" ht="15" customHeight="1" x14ac:dyDescent="0.25">
      <c r="E158" s="1659"/>
      <c r="F158" s="1659"/>
      <c r="G158" s="1659"/>
      <c r="H158" s="1659"/>
      <c r="I158" s="1659"/>
      <c r="J158" s="1659"/>
      <c r="K158" s="1659"/>
      <c r="L158" s="1659"/>
      <c r="M158" s="1659"/>
      <c r="O158" s="412"/>
      <c r="P158" s="54"/>
    </row>
    <row r="159" spans="5:16" ht="5.0999999999999996" customHeight="1" x14ac:dyDescent="0.25">
      <c r="E159" s="643"/>
      <c r="F159" s="643"/>
      <c r="G159" s="643"/>
      <c r="H159" s="643"/>
      <c r="I159" s="643"/>
      <c r="J159" s="643"/>
      <c r="K159" s="643"/>
      <c r="L159" s="643"/>
      <c r="M159" s="643"/>
      <c r="O159" s="412"/>
      <c r="P159" s="54"/>
    </row>
    <row r="160" spans="5:16" ht="15" customHeight="1" thickBot="1" x14ac:dyDescent="0.3">
      <c r="E160" s="1659" t="s">
        <v>875</v>
      </c>
      <c r="F160" s="1659"/>
      <c r="G160" s="1659"/>
      <c r="H160" s="1659"/>
      <c r="I160" s="1659"/>
      <c r="J160" s="1659"/>
      <c r="K160" s="1659"/>
      <c r="L160" s="1659"/>
      <c r="M160" s="1659"/>
      <c r="O160" s="412"/>
      <c r="P160" s="54"/>
    </row>
    <row r="161" spans="5:16" ht="15" customHeight="1" thickBot="1" x14ac:dyDescent="0.3">
      <c r="E161" s="1659"/>
      <c r="F161" s="1659"/>
      <c r="G161" s="1659"/>
      <c r="H161" s="1659"/>
      <c r="I161" s="1659"/>
      <c r="J161" s="1659"/>
      <c r="K161" s="1659"/>
      <c r="L161" s="1659"/>
      <c r="M161" s="1659"/>
      <c r="O161" s="692"/>
      <c r="P161" s="54"/>
    </row>
    <row r="162" spans="5:16" ht="5.0999999999999996" customHeight="1" x14ac:dyDescent="0.25">
      <c r="E162" s="643"/>
      <c r="F162" s="643"/>
      <c r="G162" s="643"/>
      <c r="H162" s="643"/>
      <c r="I162" s="643"/>
      <c r="J162" s="643"/>
      <c r="K162" s="643"/>
      <c r="L162" s="643"/>
      <c r="M162" s="643"/>
      <c r="O162" s="412"/>
      <c r="P162" s="54"/>
    </row>
    <row r="163" spans="5:16" ht="15" customHeight="1" thickBot="1" x14ac:dyDescent="0.3">
      <c r="E163" s="1659" t="s">
        <v>499</v>
      </c>
      <c r="F163" s="1659"/>
      <c r="G163" s="1659"/>
      <c r="H163" s="1659"/>
      <c r="I163" s="1659"/>
      <c r="J163" s="1659"/>
      <c r="K163" s="1659"/>
      <c r="L163" s="1659"/>
      <c r="M163" s="1659"/>
      <c r="O163" s="412"/>
      <c r="P163" s="54"/>
    </row>
    <row r="164" spans="5:16" ht="15" customHeight="1" thickBot="1" x14ac:dyDescent="0.3">
      <c r="E164" s="1659"/>
      <c r="F164" s="1659"/>
      <c r="G164" s="1659"/>
      <c r="H164" s="1659"/>
      <c r="I164" s="1659"/>
      <c r="J164" s="1659"/>
      <c r="K164" s="1659"/>
      <c r="L164" s="1659"/>
      <c r="M164" s="1659"/>
      <c r="O164" s="696"/>
      <c r="P164" s="54" t="s">
        <v>379</v>
      </c>
    </row>
    <row r="165" spans="5:16" ht="5.0999999999999996" customHeight="1" thickBot="1" x14ac:dyDescent="0.3">
      <c r="E165" s="643"/>
      <c r="F165" s="643"/>
      <c r="G165" s="643"/>
      <c r="H165" s="643"/>
      <c r="I165" s="643"/>
      <c r="J165" s="643"/>
      <c r="K165" s="643"/>
      <c r="L165" s="643"/>
      <c r="M165" s="643"/>
      <c r="O165" s="412"/>
      <c r="P165" s="54"/>
    </row>
    <row r="166" spans="5:16" ht="15" customHeight="1" thickBot="1" x14ac:dyDescent="0.3">
      <c r="E166" s="1659" t="s">
        <v>500</v>
      </c>
      <c r="F166" s="1659"/>
      <c r="G166" s="1659"/>
      <c r="H166" s="1659"/>
      <c r="I166" s="1659"/>
      <c r="J166" s="1659"/>
      <c r="K166" s="1659"/>
      <c r="L166" s="1659"/>
      <c r="M166" s="1659"/>
      <c r="O166" s="696"/>
      <c r="P166" s="54"/>
    </row>
    <row r="167" spans="5:16" ht="8.1" customHeight="1" thickBot="1" x14ac:dyDescent="0.3">
      <c r="E167" s="643"/>
      <c r="F167" s="643"/>
      <c r="G167" s="643"/>
      <c r="H167" s="643"/>
      <c r="I167" s="643"/>
      <c r="J167" s="643"/>
      <c r="K167" s="643"/>
      <c r="L167" s="643"/>
      <c r="M167" s="643"/>
      <c r="O167" s="412"/>
      <c r="P167" s="54"/>
    </row>
    <row r="168" spans="5:16" ht="18" customHeight="1" thickBot="1" x14ac:dyDescent="0.3">
      <c r="E168" s="727" t="s">
        <v>501</v>
      </c>
      <c r="F168" s="730"/>
      <c r="G168" s="730"/>
      <c r="H168" s="730"/>
      <c r="I168" s="730"/>
      <c r="J168" s="730"/>
      <c r="K168" s="730"/>
      <c r="L168" s="730"/>
      <c r="M168" s="730"/>
      <c r="N168" s="721"/>
      <c r="O168" s="731"/>
      <c r="P168" s="54"/>
    </row>
    <row r="169" spans="5:16" ht="5.0999999999999996" customHeight="1" x14ac:dyDescent="0.25">
      <c r="E169" s="643"/>
      <c r="F169" s="643"/>
      <c r="G169" s="643"/>
      <c r="H169" s="643"/>
      <c r="I169" s="643"/>
      <c r="J169" s="643"/>
      <c r="K169" s="643"/>
      <c r="L169" s="643"/>
      <c r="M169" s="643"/>
      <c r="O169" s="412"/>
      <c r="P169" s="54"/>
    </row>
    <row r="170" spans="5:16" ht="15" customHeight="1" x14ac:dyDescent="0.25">
      <c r="E170" s="1659" t="s">
        <v>502</v>
      </c>
      <c r="F170" s="1659"/>
      <c r="G170" s="1659"/>
      <c r="H170" s="1659"/>
      <c r="I170" s="1659"/>
      <c r="J170" s="1659"/>
      <c r="K170" s="1659"/>
      <c r="L170" s="1659"/>
      <c r="M170" s="1659"/>
      <c r="O170" s="412"/>
      <c r="P170" s="54"/>
    </row>
    <row r="171" spans="5:16" ht="15" customHeight="1" thickBot="1" x14ac:dyDescent="0.3">
      <c r="E171" s="1659"/>
      <c r="F171" s="1659"/>
      <c r="G171" s="1659"/>
      <c r="H171" s="1659"/>
      <c r="I171" s="1659"/>
      <c r="J171" s="1659"/>
      <c r="K171" s="1659"/>
      <c r="L171" s="1659"/>
      <c r="M171" s="1659"/>
      <c r="O171" s="412"/>
      <c r="P171" s="54"/>
    </row>
    <row r="172" spans="5:16" ht="15" customHeight="1" thickBot="1" x14ac:dyDescent="0.3">
      <c r="E172" s="1659"/>
      <c r="F172" s="1659"/>
      <c r="G172" s="1659"/>
      <c r="H172" s="1659"/>
      <c r="I172" s="1659"/>
      <c r="J172" s="1659"/>
      <c r="K172" s="1659"/>
      <c r="L172" s="1659"/>
      <c r="M172" s="1659"/>
      <c r="O172" s="696"/>
      <c r="P172" s="54"/>
    </row>
    <row r="173" spans="5:16" ht="8.1" customHeight="1" thickBot="1" x14ac:dyDescent="0.3">
      <c r="E173" s="643"/>
      <c r="F173" s="643"/>
      <c r="G173" s="643"/>
      <c r="H173" s="643"/>
      <c r="I173" s="643"/>
      <c r="J173" s="643"/>
      <c r="K173" s="643"/>
      <c r="L173" s="643"/>
      <c r="M173" s="643"/>
      <c r="O173" s="412"/>
      <c r="P173" s="54"/>
    </row>
    <row r="174" spans="5:16" ht="18" customHeight="1" thickBot="1" x14ac:dyDescent="0.3">
      <c r="E174" s="727" t="s">
        <v>503</v>
      </c>
      <c r="F174" s="730"/>
      <c r="G174" s="730"/>
      <c r="H174" s="730"/>
      <c r="I174" s="730"/>
      <c r="J174" s="730"/>
      <c r="K174" s="730"/>
      <c r="L174" s="730"/>
      <c r="M174" s="730"/>
      <c r="N174" s="721"/>
      <c r="O174" s="731"/>
      <c r="P174" s="54"/>
    </row>
    <row r="175" spans="5:16" ht="5.0999999999999996" customHeight="1" x14ac:dyDescent="0.25"/>
    <row r="176" spans="5:16" ht="15" customHeight="1" thickBot="1" x14ac:dyDescent="0.3">
      <c r="E176" s="1664" t="s">
        <v>777</v>
      </c>
      <c r="F176" s="1664"/>
      <c r="G176" s="1664"/>
      <c r="H176" s="1664"/>
      <c r="I176" s="1664"/>
      <c r="J176" s="1664"/>
      <c r="K176" s="1664"/>
      <c r="L176" s="1664"/>
    </row>
    <row r="177" spans="5:33" ht="15" customHeight="1" thickBot="1" x14ac:dyDescent="0.3">
      <c r="E177" s="1664"/>
      <c r="F177" s="1664"/>
      <c r="G177" s="1664"/>
      <c r="H177" s="1664"/>
      <c r="I177" s="1664"/>
      <c r="J177" s="1664"/>
      <c r="K177" s="1664"/>
      <c r="L177" s="1664"/>
      <c r="O177" s="732" t="str">
        <f>'Training Calculator'!AQ9</f>
        <v>0</v>
      </c>
    </row>
    <row r="178" spans="5:33" ht="8.1" customHeight="1" thickBot="1" x14ac:dyDescent="0.3"/>
    <row r="179" spans="5:33" ht="18" customHeight="1" thickBot="1" x14ac:dyDescent="0.3">
      <c r="E179" s="714" t="s">
        <v>504</v>
      </c>
      <c r="F179" s="721"/>
      <c r="G179" s="721"/>
      <c r="H179" s="721"/>
      <c r="I179" s="721"/>
      <c r="J179" s="721"/>
      <c r="K179" s="721"/>
      <c r="L179" s="721"/>
      <c r="M179" s="721"/>
      <c r="N179" s="721"/>
      <c r="O179" s="722"/>
    </row>
    <row r="180" spans="5:33" ht="5.0999999999999996" customHeight="1" thickBot="1" x14ac:dyDescent="0.3"/>
    <row r="181" spans="5:33" ht="16.5" thickBot="1" x14ac:dyDescent="0.3">
      <c r="E181" s="695" t="s">
        <v>505</v>
      </c>
      <c r="F181" s="695"/>
      <c r="G181" s="695"/>
      <c r="H181" s="695"/>
      <c r="I181" s="695"/>
      <c r="J181" s="695"/>
      <c r="K181" s="695"/>
      <c r="L181" s="695"/>
      <c r="M181" s="695"/>
      <c r="N181" s="695"/>
      <c r="O181" s="692"/>
      <c r="P181" s="695"/>
      <c r="Q181" s="695"/>
      <c r="R181" s="695"/>
      <c r="S181" s="695"/>
      <c r="T181" s="695"/>
      <c r="U181" s="695"/>
      <c r="V181" s="695"/>
      <c r="W181" s="695"/>
      <c r="X181" s="695"/>
      <c r="Y181" s="695"/>
      <c r="Z181" s="695"/>
      <c r="AA181" s="695"/>
      <c r="AB181" s="695"/>
      <c r="AC181" s="695"/>
      <c r="AD181" s="695"/>
      <c r="AE181" s="695"/>
      <c r="AF181" s="695"/>
      <c r="AG181" s="695"/>
    </row>
    <row r="182" spans="5:33" ht="8.1" customHeight="1" x14ac:dyDescent="0.25"/>
    <row r="183" spans="5:33" ht="18" customHeight="1" x14ac:dyDescent="0.25"/>
    <row r="184" spans="5:33" ht="5.0999999999999996" customHeight="1" x14ac:dyDescent="0.25"/>
    <row r="186" spans="5:33" ht="15" customHeight="1" x14ac:dyDescent="0.25"/>
  </sheetData>
  <sheetProtection algorithmName="SHA-512" hashValue="5v3EZHfcopyHFbrmL3wNxLzulga67Kx5mCGMeunPG6DnSBZzneSGO5QYE1j9pmXbfavi2e5/d0sxoVL5p2CP4g==" saltValue="1PwW9EbLfX+mScgh+FcRfg==" spinCount="100000" sheet="1" objects="1" scenarios="1"/>
  <mergeCells count="39">
    <mergeCell ref="E166:M166"/>
    <mergeCell ref="E170:M172"/>
    <mergeCell ref="E176:L177"/>
    <mergeCell ref="E144:M145"/>
    <mergeCell ref="E147:M150"/>
    <mergeCell ref="E153:O153"/>
    <mergeCell ref="E157:M158"/>
    <mergeCell ref="E160:M161"/>
    <mergeCell ref="E163:M164"/>
    <mergeCell ref="E138:M140"/>
    <mergeCell ref="I97:K97"/>
    <mergeCell ref="I98:K98"/>
    <mergeCell ref="E102:M103"/>
    <mergeCell ref="E107:O107"/>
    <mergeCell ref="E111:M112"/>
    <mergeCell ref="E116:L117"/>
    <mergeCell ref="E123:M124"/>
    <mergeCell ref="E125:K126"/>
    <mergeCell ref="L126:N126"/>
    <mergeCell ref="E130:M131"/>
    <mergeCell ref="E133:M134"/>
    <mergeCell ref="I96:K96"/>
    <mergeCell ref="E49:L50"/>
    <mergeCell ref="E58:M59"/>
    <mergeCell ref="E63:M64"/>
    <mergeCell ref="E66:M67"/>
    <mergeCell ref="E74:O74"/>
    <mergeCell ref="E78:M79"/>
    <mergeCell ref="E83:M84"/>
    <mergeCell ref="E89:K89"/>
    <mergeCell ref="I93:K93"/>
    <mergeCell ref="I94:K94"/>
    <mergeCell ref="I95:K95"/>
    <mergeCell ref="E16:O17"/>
    <mergeCell ref="E6:O6"/>
    <mergeCell ref="E7:N9"/>
    <mergeCell ref="S10:T10"/>
    <mergeCell ref="L12:O12"/>
    <mergeCell ref="L13:O13"/>
  </mergeCells>
  <dataValidations count="1">
    <dataValidation type="list" allowBlank="1" showInputMessage="1" showErrorMessage="1" sqref="O20 O26 O32 O47 O71:O72 N93:N98 O102 O181 O130 O133 O144 O157 O161" xr:uid="{0EE46874-126D-4CB9-84FD-6DAC8452C2EE}">
      <formula1>$AE$4:$AE$6</formula1>
    </dataValidation>
  </dataValidations>
  <pageMargins left="0.25" right="0.25" top="0.75" bottom="0.75" header="0.3" footer="0.3"/>
  <pageSetup scale="96" fitToHeight="0" orientation="portrait" r:id="rId1"/>
  <rowBreaks count="3" manualBreakCount="3">
    <brk id="51" max="16383" man="1"/>
    <brk id="104" max="16383" man="1"/>
    <brk id="150" min="3" max="15" man="1"/>
  </rowBreaks>
  <colBreaks count="1" manualBreakCount="1">
    <brk id="4" max="104857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69036-C07F-4D92-9219-5BE61B0066FE}">
  <sheetPr codeName="Sheet69">
    <tabColor theme="1"/>
  </sheetPr>
  <dimension ref="D2:CC46"/>
  <sheetViews>
    <sheetView showGridLines="0" showRowColHeaders="0" zoomScaleNormal="100" workbookViewId="0"/>
  </sheetViews>
  <sheetFormatPr defaultRowHeight="15" x14ac:dyDescent="0.25"/>
  <cols>
    <col min="1" max="1" width="2.7109375" customWidth="1"/>
    <col min="2" max="2" width="27.7109375" customWidth="1"/>
    <col min="3" max="3" width="2.7109375" customWidth="1"/>
    <col min="4" max="69" width="1.7109375" customWidth="1"/>
    <col min="77" max="77" width="18.140625" hidden="1" customWidth="1"/>
  </cols>
  <sheetData>
    <row r="2" spans="4:74" ht="15.75" thickBot="1" x14ac:dyDescent="0.3"/>
    <row r="3" spans="4:74" ht="18.75" x14ac:dyDescent="0.3">
      <c r="D3" s="1670" t="s">
        <v>506</v>
      </c>
      <c r="E3" s="1671"/>
      <c r="F3" s="1671"/>
      <c r="G3" s="1671"/>
      <c r="H3" s="1671"/>
      <c r="I3" s="1671"/>
      <c r="J3" s="1671"/>
      <c r="K3" s="1671"/>
      <c r="L3" s="1671"/>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1671"/>
      <c r="AO3" s="1671"/>
      <c r="AP3" s="1671"/>
      <c r="AQ3" s="1671"/>
      <c r="AR3" s="1671"/>
      <c r="AS3" s="1671"/>
      <c r="AT3" s="1671"/>
      <c r="AU3" s="1671"/>
      <c r="AV3" s="1671"/>
      <c r="AW3" s="1671"/>
      <c r="AX3" s="1671"/>
      <c r="AY3" s="1671"/>
      <c r="AZ3" s="1671"/>
      <c r="BA3" s="1671"/>
      <c r="BB3" s="1671"/>
      <c r="BC3" s="1671"/>
      <c r="BD3" s="1671"/>
      <c r="BE3" s="1671"/>
      <c r="BF3" s="1671"/>
      <c r="BG3" s="1671"/>
      <c r="BH3" s="1671"/>
      <c r="BI3" s="1672"/>
    </row>
    <row r="4" spans="4:74" x14ac:dyDescent="0.25">
      <c r="D4" s="26"/>
      <c r="BI4" s="27"/>
    </row>
    <row r="5" spans="4:74" x14ac:dyDescent="0.25">
      <c r="D5" s="26"/>
      <c r="E5" s="1391" t="s">
        <v>507</v>
      </c>
      <c r="F5" s="1391"/>
      <c r="G5" s="1391"/>
      <c r="H5" s="1391"/>
      <c r="I5" s="1391"/>
      <c r="J5" s="1391"/>
      <c r="K5" s="1391"/>
      <c r="L5" s="1391"/>
      <c r="M5" s="1379"/>
      <c r="N5" s="1377"/>
      <c r="O5" s="1377"/>
      <c r="P5" s="1377"/>
      <c r="Q5" s="1377"/>
      <c r="R5" s="1377"/>
      <c r="S5" s="1377"/>
      <c r="T5" s="1377"/>
      <c r="U5" s="1377"/>
      <c r="V5" s="1377"/>
      <c r="W5" s="1377"/>
      <c r="X5" s="1377"/>
      <c r="Y5" s="1377"/>
      <c r="Z5" s="1377"/>
      <c r="AA5" s="1377"/>
      <c r="AB5" s="1377"/>
      <c r="AC5" s="1377"/>
      <c r="AD5" s="1377"/>
      <c r="AE5" s="1377"/>
      <c r="AF5" s="1377"/>
      <c r="AG5" s="1378"/>
      <c r="BI5" s="27"/>
    </row>
    <row r="6" spans="4:74" ht="8.1" customHeight="1" x14ac:dyDescent="0.25">
      <c r="D6" s="26"/>
      <c r="BI6" s="27"/>
    </row>
    <row r="7" spans="4:74" x14ac:dyDescent="0.25">
      <c r="D7" s="26"/>
      <c r="E7" s="7" t="s">
        <v>508</v>
      </c>
      <c r="F7" s="7"/>
      <c r="G7" s="7"/>
      <c r="H7" s="7"/>
      <c r="I7" s="7"/>
      <c r="J7" s="7"/>
      <c r="K7" s="7"/>
      <c r="L7" s="7"/>
      <c r="M7" s="7"/>
      <c r="N7" s="7"/>
      <c r="O7" s="7"/>
      <c r="P7" s="7"/>
      <c r="Q7" s="7"/>
      <c r="R7" s="7"/>
      <c r="S7" s="7"/>
      <c r="T7" s="7"/>
      <c r="U7" s="7"/>
      <c r="V7" s="7"/>
      <c r="W7" s="7"/>
      <c r="X7" s="7"/>
      <c r="AA7" s="1060"/>
      <c r="AB7" s="1061"/>
      <c r="AC7" s="1061"/>
      <c r="AD7" s="1188"/>
      <c r="AH7" s="944" t="s">
        <v>509</v>
      </c>
      <c r="AI7" s="944"/>
      <c r="AJ7" s="944"/>
      <c r="AK7" s="944"/>
      <c r="AL7" s="944"/>
      <c r="AM7" s="944"/>
      <c r="AN7" s="944"/>
      <c r="AO7" s="944"/>
      <c r="AP7" s="944"/>
      <c r="AQ7" s="1665" t="str">
        <f>AF45</f>
        <v>0</v>
      </c>
      <c r="AR7" s="1665"/>
      <c r="AS7" s="1665"/>
      <c r="BI7" s="27"/>
    </row>
    <row r="8" spans="4:74" ht="8.1" customHeight="1" x14ac:dyDescent="0.25">
      <c r="D8" s="26"/>
      <c r="BI8" s="27"/>
    </row>
    <row r="9" spans="4:74" x14ac:dyDescent="0.25">
      <c r="D9" s="26"/>
      <c r="E9" s="1391" t="s">
        <v>510</v>
      </c>
      <c r="F9" s="1391"/>
      <c r="G9" s="1391"/>
      <c r="H9" s="1391"/>
      <c r="I9" s="1391"/>
      <c r="J9" s="1391"/>
      <c r="K9" s="1391"/>
      <c r="L9" s="1391"/>
      <c r="M9" s="1391"/>
      <c r="N9" s="1391"/>
      <c r="O9" s="1391"/>
      <c r="P9" s="1391"/>
      <c r="Q9" s="1391"/>
      <c r="R9" s="1391"/>
      <c r="S9" s="1391"/>
      <c r="T9" s="1391"/>
      <c r="U9" s="1391"/>
      <c r="V9" s="1391"/>
      <c r="W9" s="1391"/>
      <c r="AA9" s="1060"/>
      <c r="AB9" s="1061"/>
      <c r="AC9" s="1061"/>
      <c r="AD9" s="1188"/>
      <c r="AH9" s="944" t="s">
        <v>509</v>
      </c>
      <c r="AI9" s="944"/>
      <c r="AJ9" s="944"/>
      <c r="AK9" s="944"/>
      <c r="AL9" s="944"/>
      <c r="AM9" s="944"/>
      <c r="AN9" s="944"/>
      <c r="AO9" s="944"/>
      <c r="AP9" s="944"/>
      <c r="AQ9" s="1665" t="str">
        <f>AP45</f>
        <v>0</v>
      </c>
      <c r="AR9" s="1665"/>
      <c r="AS9" s="1665"/>
      <c r="BI9" s="27"/>
    </row>
    <row r="10" spans="4:74" ht="8.1" customHeight="1" x14ac:dyDescent="0.25">
      <c r="D10" s="26"/>
      <c r="E10" s="121"/>
      <c r="F10" s="121"/>
      <c r="G10" s="121"/>
      <c r="H10" s="121"/>
      <c r="I10" s="121"/>
      <c r="J10" s="121"/>
      <c r="K10" s="121"/>
      <c r="L10" s="121"/>
      <c r="M10" s="121"/>
      <c r="N10" s="121"/>
      <c r="O10" s="121"/>
      <c r="P10" s="121"/>
      <c r="Q10" s="121"/>
      <c r="R10" s="121"/>
      <c r="S10" s="121"/>
      <c r="T10" s="121"/>
      <c r="U10" s="121"/>
      <c r="V10" s="121"/>
      <c r="W10" s="121"/>
      <c r="AA10" s="53"/>
      <c r="AB10" s="53"/>
      <c r="AC10" s="53"/>
      <c r="AD10" s="53"/>
      <c r="AH10" s="53"/>
      <c r="AI10" s="53"/>
      <c r="AJ10" s="53"/>
      <c r="AK10" s="53"/>
      <c r="AL10" s="53"/>
      <c r="AM10" s="53"/>
      <c r="AN10" s="53"/>
      <c r="AO10" s="53"/>
      <c r="AP10" s="53"/>
      <c r="AQ10" s="148"/>
      <c r="AR10" s="148"/>
      <c r="AS10" s="148"/>
      <c r="BI10" s="27"/>
    </row>
    <row r="11" spans="4:74" x14ac:dyDescent="0.25">
      <c r="D11" s="26"/>
      <c r="E11" s="121" t="s">
        <v>511</v>
      </c>
      <c r="F11" s="121"/>
      <c r="G11" s="121"/>
      <c r="H11" s="121"/>
      <c r="I11" s="121"/>
      <c r="J11" s="121"/>
      <c r="K11" s="121"/>
      <c r="L11" s="121"/>
      <c r="M11" s="121"/>
      <c r="N11" s="121"/>
      <c r="O11" s="121"/>
      <c r="P11" s="121"/>
      <c r="Q11" s="121"/>
      <c r="R11" s="121"/>
      <c r="S11" s="121"/>
      <c r="T11" s="121"/>
      <c r="U11" s="121"/>
      <c r="V11" s="121"/>
      <c r="W11" s="121"/>
      <c r="AA11" s="1060"/>
      <c r="AB11" s="1061"/>
      <c r="AC11" s="1061"/>
      <c r="AD11" s="1188"/>
      <c r="AH11" s="942" t="s">
        <v>509</v>
      </c>
      <c r="AI11" s="942"/>
      <c r="AJ11" s="942"/>
      <c r="AK11" s="942"/>
      <c r="AL11" s="942"/>
      <c r="AM11" s="942"/>
      <c r="AN11" s="942"/>
      <c r="AO11" s="942"/>
      <c r="AP11" s="1666"/>
      <c r="AQ11" s="1667" t="str">
        <f>BA45</f>
        <v>0</v>
      </c>
      <c r="AR11" s="1668"/>
      <c r="AS11" s="1669"/>
      <c r="BI11" s="27"/>
    </row>
    <row r="12" spans="4:74" ht="8.1" customHeight="1" x14ac:dyDescent="0.25">
      <c r="D12" s="26"/>
      <c r="E12" s="121"/>
      <c r="F12" s="121"/>
      <c r="G12" s="121"/>
      <c r="H12" s="121"/>
      <c r="I12" s="121"/>
      <c r="J12" s="121"/>
      <c r="K12" s="121"/>
      <c r="L12" s="121"/>
      <c r="M12" s="121"/>
      <c r="N12" s="121"/>
      <c r="O12" s="121"/>
      <c r="P12" s="121"/>
      <c r="Q12" s="121"/>
      <c r="R12" s="121"/>
      <c r="S12" s="121"/>
      <c r="T12" s="121"/>
      <c r="U12" s="121"/>
      <c r="V12" s="121"/>
      <c r="W12" s="121"/>
      <c r="Y12" s="53"/>
      <c r="Z12" s="53"/>
      <c r="AA12" s="53"/>
      <c r="AB12" s="53"/>
      <c r="BI12" s="27"/>
    </row>
    <row r="13" spans="4:74" ht="15" customHeight="1" x14ac:dyDescent="0.25">
      <c r="D13" s="26"/>
      <c r="E13" s="1065" t="s">
        <v>16</v>
      </c>
      <c r="F13" s="1065"/>
      <c r="G13" s="1065"/>
      <c r="H13" s="1065"/>
      <c r="I13" s="1065"/>
      <c r="J13" s="1065"/>
      <c r="K13" s="1065"/>
      <c r="L13" s="1065"/>
      <c r="M13" s="1065"/>
      <c r="N13" s="1065"/>
      <c r="O13" s="1065"/>
      <c r="P13" s="1065"/>
      <c r="Q13" s="1065"/>
      <c r="R13" s="1065"/>
      <c r="S13" s="1065"/>
      <c r="T13" s="1065"/>
      <c r="U13" s="1678" t="s">
        <v>512</v>
      </c>
      <c r="V13" s="1679"/>
      <c r="W13" s="1679"/>
      <c r="X13" s="1679"/>
      <c r="Y13" s="1679"/>
      <c r="Z13" s="1679"/>
      <c r="AA13" s="1679"/>
      <c r="AB13" s="1679"/>
      <c r="AC13" s="1679"/>
      <c r="AD13" s="1679"/>
      <c r="AE13" s="1680"/>
      <c r="AF13" s="1684" t="s">
        <v>513</v>
      </c>
      <c r="AG13" s="1685"/>
      <c r="AH13" s="1685"/>
      <c r="AI13" s="1685"/>
      <c r="AJ13" s="1685"/>
      <c r="AK13" s="1685"/>
      <c r="AL13" s="1685"/>
      <c r="AM13" s="1685"/>
      <c r="AN13" s="1685"/>
      <c r="AO13" s="1686"/>
      <c r="AP13" s="1684" t="s">
        <v>678</v>
      </c>
      <c r="AQ13" s="1685"/>
      <c r="AR13" s="1685"/>
      <c r="AS13" s="1685"/>
      <c r="AT13" s="1685"/>
      <c r="AU13" s="1685"/>
      <c r="AV13" s="1685"/>
      <c r="AW13" s="1685"/>
      <c r="AX13" s="1685"/>
      <c r="AY13" s="1685"/>
      <c r="AZ13" s="1685"/>
      <c r="BA13" s="1690" t="s">
        <v>514</v>
      </c>
      <c r="BB13" s="1691"/>
      <c r="BC13" s="1691"/>
      <c r="BD13" s="1691"/>
      <c r="BE13" s="1691"/>
      <c r="BF13" s="1691"/>
      <c r="BG13" s="1691"/>
      <c r="BH13" s="1692"/>
      <c r="BI13" s="27"/>
    </row>
    <row r="14" spans="4:74" x14ac:dyDescent="0.25">
      <c r="D14" s="26"/>
      <c r="E14" s="1065"/>
      <c r="F14" s="1065"/>
      <c r="G14" s="1065"/>
      <c r="H14" s="1065"/>
      <c r="I14" s="1065"/>
      <c r="J14" s="1065"/>
      <c r="K14" s="1065"/>
      <c r="L14" s="1065"/>
      <c r="M14" s="1065"/>
      <c r="N14" s="1065"/>
      <c r="O14" s="1065"/>
      <c r="P14" s="1065"/>
      <c r="Q14" s="1065"/>
      <c r="R14" s="1065"/>
      <c r="S14" s="1065"/>
      <c r="T14" s="1065"/>
      <c r="U14" s="1681"/>
      <c r="V14" s="1682"/>
      <c r="W14" s="1682"/>
      <c r="X14" s="1682"/>
      <c r="Y14" s="1682"/>
      <c r="Z14" s="1682"/>
      <c r="AA14" s="1682"/>
      <c r="AB14" s="1682"/>
      <c r="AC14" s="1682"/>
      <c r="AD14" s="1682"/>
      <c r="AE14" s="1683"/>
      <c r="AF14" s="1687"/>
      <c r="AG14" s="1688"/>
      <c r="AH14" s="1688"/>
      <c r="AI14" s="1688"/>
      <c r="AJ14" s="1688"/>
      <c r="AK14" s="1688"/>
      <c r="AL14" s="1688"/>
      <c r="AM14" s="1688"/>
      <c r="AN14" s="1688"/>
      <c r="AO14" s="1689"/>
      <c r="AP14" s="1687"/>
      <c r="AQ14" s="1688"/>
      <c r="AR14" s="1688"/>
      <c r="AS14" s="1688"/>
      <c r="AT14" s="1688"/>
      <c r="AU14" s="1688"/>
      <c r="AV14" s="1688"/>
      <c r="AW14" s="1688"/>
      <c r="AX14" s="1688"/>
      <c r="AY14" s="1688"/>
      <c r="AZ14" s="1688"/>
      <c r="BA14" s="1387"/>
      <c r="BB14" s="1388"/>
      <c r="BC14" s="1388"/>
      <c r="BD14" s="1388"/>
      <c r="BE14" s="1388"/>
      <c r="BF14" s="1388"/>
      <c r="BG14" s="1388"/>
      <c r="BH14" s="1693"/>
      <c r="BI14" s="27"/>
    </row>
    <row r="15" spans="4:74" x14ac:dyDescent="0.25">
      <c r="D15" s="26"/>
      <c r="E15" s="1044">
        <v>1</v>
      </c>
      <c r="F15" s="1044"/>
      <c r="G15" s="1676"/>
      <c r="H15" s="1676"/>
      <c r="I15" s="1676"/>
      <c r="J15" s="1676"/>
      <c r="K15" s="1676"/>
      <c r="L15" s="1676"/>
      <c r="M15" s="1676"/>
      <c r="N15" s="1676"/>
      <c r="O15" s="1676"/>
      <c r="P15" s="1676"/>
      <c r="Q15" s="1676"/>
      <c r="R15" s="1676"/>
      <c r="S15" s="1676"/>
      <c r="T15" s="1676"/>
      <c r="U15" s="964"/>
      <c r="V15" s="964"/>
      <c r="W15" s="964"/>
      <c r="X15" s="964"/>
      <c r="Y15" s="964"/>
      <c r="Z15" s="964"/>
      <c r="AA15" s="964"/>
      <c r="AB15" s="964"/>
      <c r="AC15" s="964"/>
      <c r="AD15" s="964"/>
      <c r="AE15" s="964"/>
      <c r="AF15" s="1677"/>
      <c r="AG15" s="1677"/>
      <c r="AH15" s="1677"/>
      <c r="AI15" s="1677"/>
      <c r="AJ15" s="1677"/>
      <c r="AK15" s="1677"/>
      <c r="AL15" s="1677"/>
      <c r="AM15" s="1677"/>
      <c r="AN15" s="1677"/>
      <c r="AO15" s="1677"/>
      <c r="AP15" s="1677"/>
      <c r="AQ15" s="1677"/>
      <c r="AR15" s="1677"/>
      <c r="AS15" s="1677"/>
      <c r="AT15" s="1677"/>
      <c r="AU15" s="1677"/>
      <c r="AV15" s="1677"/>
      <c r="AW15" s="1677"/>
      <c r="AX15" s="1677"/>
      <c r="AY15" s="1677"/>
      <c r="AZ15" s="1677"/>
      <c r="BA15" s="1673"/>
      <c r="BB15" s="1674"/>
      <c r="BC15" s="1674"/>
      <c r="BD15" s="1674"/>
      <c r="BE15" s="1674"/>
      <c r="BF15" s="1674"/>
      <c r="BG15" s="1674"/>
      <c r="BH15" s="1675"/>
      <c r="BI15" s="27"/>
    </row>
    <row r="16" spans="4:74" ht="15.75" x14ac:dyDescent="0.25">
      <c r="D16" s="26"/>
      <c r="E16" s="1044">
        <f>E15+1</f>
        <v>2</v>
      </c>
      <c r="F16" s="1044"/>
      <c r="G16" s="1676"/>
      <c r="H16" s="1676"/>
      <c r="I16" s="1676"/>
      <c r="J16" s="1676"/>
      <c r="K16" s="1676"/>
      <c r="L16" s="1676"/>
      <c r="M16" s="1676"/>
      <c r="N16" s="1676"/>
      <c r="O16" s="1676"/>
      <c r="P16" s="1676"/>
      <c r="Q16" s="1676"/>
      <c r="R16" s="1676"/>
      <c r="S16" s="1676"/>
      <c r="T16" s="1676"/>
      <c r="U16" s="964"/>
      <c r="V16" s="964"/>
      <c r="W16" s="964"/>
      <c r="X16" s="964"/>
      <c r="Y16" s="964"/>
      <c r="Z16" s="964"/>
      <c r="AA16" s="964"/>
      <c r="AB16" s="964"/>
      <c r="AC16" s="964"/>
      <c r="AD16" s="964"/>
      <c r="AE16" s="964"/>
      <c r="AF16" s="1677"/>
      <c r="AG16" s="1677"/>
      <c r="AH16" s="1677"/>
      <c r="AI16" s="1677"/>
      <c r="AJ16" s="1677"/>
      <c r="AK16" s="1677"/>
      <c r="AL16" s="1677"/>
      <c r="AM16" s="1677"/>
      <c r="AN16" s="1677"/>
      <c r="AO16" s="1677"/>
      <c r="AP16" s="1677"/>
      <c r="AQ16" s="1677"/>
      <c r="AR16" s="1677"/>
      <c r="AS16" s="1677"/>
      <c r="AT16" s="1677"/>
      <c r="AU16" s="1677"/>
      <c r="AV16" s="1677"/>
      <c r="AW16" s="1677"/>
      <c r="AX16" s="1677"/>
      <c r="AY16" s="1677"/>
      <c r="AZ16" s="1677"/>
      <c r="BA16" s="1673"/>
      <c r="BB16" s="1674"/>
      <c r="BC16" s="1674"/>
      <c r="BD16" s="1674"/>
      <c r="BE16" s="1674"/>
      <c r="BF16" s="1674"/>
      <c r="BG16" s="1674"/>
      <c r="BH16" s="1675"/>
      <c r="BI16" s="27"/>
      <c r="BO16" s="898" t="s">
        <v>253</v>
      </c>
      <c r="BP16" s="898"/>
      <c r="BQ16" s="898"/>
      <c r="BR16" s="898"/>
      <c r="BS16" s="898"/>
      <c r="BT16" s="898"/>
      <c r="BU16" s="898"/>
      <c r="BV16" s="898"/>
    </row>
    <row r="17" spans="4:81" x14ac:dyDescent="0.25">
      <c r="D17" s="26"/>
      <c r="E17" s="1044">
        <f t="shared" ref="E17:E41" si="0">E16+1</f>
        <v>3</v>
      </c>
      <c r="F17" s="1044"/>
      <c r="G17" s="1676"/>
      <c r="H17" s="1676"/>
      <c r="I17" s="1676"/>
      <c r="J17" s="1676"/>
      <c r="K17" s="1676"/>
      <c r="L17" s="1676"/>
      <c r="M17" s="1676"/>
      <c r="N17" s="1676"/>
      <c r="O17" s="1676"/>
      <c r="P17" s="1676"/>
      <c r="Q17" s="1676"/>
      <c r="R17" s="1676"/>
      <c r="S17" s="1676"/>
      <c r="T17" s="1676"/>
      <c r="U17" s="964"/>
      <c r="V17" s="964"/>
      <c r="W17" s="964"/>
      <c r="X17" s="964"/>
      <c r="Y17" s="964"/>
      <c r="Z17" s="964"/>
      <c r="AA17" s="964"/>
      <c r="AB17" s="964"/>
      <c r="AC17" s="964"/>
      <c r="AD17" s="964"/>
      <c r="AE17" s="964"/>
      <c r="AF17" s="1677"/>
      <c r="AG17" s="1677"/>
      <c r="AH17" s="1677"/>
      <c r="AI17" s="1677"/>
      <c r="AJ17" s="1677"/>
      <c r="AK17" s="1677"/>
      <c r="AL17" s="1677"/>
      <c r="AM17" s="1677"/>
      <c r="AN17" s="1677"/>
      <c r="AO17" s="1677"/>
      <c r="AP17" s="1677"/>
      <c r="AQ17" s="1677"/>
      <c r="AR17" s="1677"/>
      <c r="AS17" s="1677"/>
      <c r="AT17" s="1677"/>
      <c r="AU17" s="1677"/>
      <c r="AV17" s="1677"/>
      <c r="AW17" s="1677"/>
      <c r="AX17" s="1677"/>
      <c r="AY17" s="1677"/>
      <c r="AZ17" s="1677"/>
      <c r="BA17" s="1673"/>
      <c r="BB17" s="1674"/>
      <c r="BC17" s="1674"/>
      <c r="BD17" s="1674"/>
      <c r="BE17" s="1674"/>
      <c r="BF17" s="1674"/>
      <c r="BG17" s="1674"/>
      <c r="BH17" s="1675"/>
      <c r="BI17" s="27"/>
      <c r="BR17" s="449"/>
      <c r="BS17" s="449"/>
      <c r="BT17" s="449"/>
      <c r="BU17" s="449"/>
      <c r="BV17" s="449"/>
      <c r="BW17" s="138"/>
      <c r="BX17" s="138"/>
      <c r="BY17" s="138" t="s">
        <v>515</v>
      </c>
      <c r="BZ17" s="138"/>
      <c r="CA17" s="138"/>
      <c r="CB17" s="138"/>
      <c r="CC17" s="138"/>
    </row>
    <row r="18" spans="4:81" x14ac:dyDescent="0.25">
      <c r="D18" s="26"/>
      <c r="E18" s="1044">
        <f t="shared" si="0"/>
        <v>4</v>
      </c>
      <c r="F18" s="1044"/>
      <c r="G18" s="1676"/>
      <c r="H18" s="1676"/>
      <c r="I18" s="1676"/>
      <c r="J18" s="1676"/>
      <c r="K18" s="1676"/>
      <c r="L18" s="1676"/>
      <c r="M18" s="1676"/>
      <c r="N18" s="1676"/>
      <c r="O18" s="1676"/>
      <c r="P18" s="1676"/>
      <c r="Q18" s="1676"/>
      <c r="R18" s="1676"/>
      <c r="S18" s="1676"/>
      <c r="T18" s="1676"/>
      <c r="U18" s="964"/>
      <c r="V18" s="964"/>
      <c r="W18" s="964"/>
      <c r="X18" s="964"/>
      <c r="Y18" s="964"/>
      <c r="Z18" s="964"/>
      <c r="AA18" s="964"/>
      <c r="AB18" s="964"/>
      <c r="AC18" s="964"/>
      <c r="AD18" s="964"/>
      <c r="AE18" s="964"/>
      <c r="AF18" s="1677"/>
      <c r="AG18" s="1677"/>
      <c r="AH18" s="1677"/>
      <c r="AI18" s="1677"/>
      <c r="AJ18" s="1677"/>
      <c r="AK18" s="1677"/>
      <c r="AL18" s="1677"/>
      <c r="AM18" s="1677"/>
      <c r="AN18" s="1677"/>
      <c r="AO18" s="1677"/>
      <c r="AP18" s="1677"/>
      <c r="AQ18" s="1677"/>
      <c r="AR18" s="1677"/>
      <c r="AS18" s="1677"/>
      <c r="AT18" s="1677"/>
      <c r="AU18" s="1677"/>
      <c r="AV18" s="1677"/>
      <c r="AW18" s="1677"/>
      <c r="AX18" s="1677"/>
      <c r="AY18" s="1677"/>
      <c r="AZ18" s="1677"/>
      <c r="BA18" s="1673"/>
      <c r="BB18" s="1674"/>
      <c r="BC18" s="1674"/>
      <c r="BD18" s="1674"/>
      <c r="BE18" s="1674"/>
      <c r="BF18" s="1674"/>
      <c r="BG18" s="1674"/>
      <c r="BH18" s="1675"/>
      <c r="BI18" s="27"/>
      <c r="BR18" s="449"/>
      <c r="BS18" s="449"/>
      <c r="BT18" s="449"/>
      <c r="BU18" s="449"/>
      <c r="BV18" s="449"/>
      <c r="BW18" s="138"/>
      <c r="BX18" s="138"/>
      <c r="BY18" s="138" t="s">
        <v>516</v>
      </c>
      <c r="BZ18" s="138"/>
      <c r="CA18" s="138"/>
      <c r="CB18" s="138"/>
      <c r="CC18" s="138"/>
    </row>
    <row r="19" spans="4:81" x14ac:dyDescent="0.25">
      <c r="D19" s="26"/>
      <c r="E19" s="1044">
        <f t="shared" si="0"/>
        <v>5</v>
      </c>
      <c r="F19" s="1044"/>
      <c r="G19" s="1676"/>
      <c r="H19" s="1676"/>
      <c r="I19" s="1676"/>
      <c r="J19" s="1676"/>
      <c r="K19" s="1676"/>
      <c r="L19" s="1676"/>
      <c r="M19" s="1676"/>
      <c r="N19" s="1676"/>
      <c r="O19" s="1676"/>
      <c r="P19" s="1676"/>
      <c r="Q19" s="1676"/>
      <c r="R19" s="1676"/>
      <c r="S19" s="1676"/>
      <c r="T19" s="1676"/>
      <c r="U19" s="964"/>
      <c r="V19" s="964"/>
      <c r="W19" s="964"/>
      <c r="X19" s="964"/>
      <c r="Y19" s="964"/>
      <c r="Z19" s="964"/>
      <c r="AA19" s="964"/>
      <c r="AB19" s="964"/>
      <c r="AC19" s="964"/>
      <c r="AD19" s="964"/>
      <c r="AE19" s="964"/>
      <c r="AF19" s="1677"/>
      <c r="AG19" s="1677"/>
      <c r="AH19" s="1677"/>
      <c r="AI19" s="1677"/>
      <c r="AJ19" s="1677"/>
      <c r="AK19" s="1677"/>
      <c r="AL19" s="1677"/>
      <c r="AM19" s="1677"/>
      <c r="AN19" s="1677"/>
      <c r="AO19" s="1677"/>
      <c r="AP19" s="1677"/>
      <c r="AQ19" s="1677"/>
      <c r="AR19" s="1677"/>
      <c r="AS19" s="1677"/>
      <c r="AT19" s="1677"/>
      <c r="AU19" s="1677"/>
      <c r="AV19" s="1677"/>
      <c r="AW19" s="1677"/>
      <c r="AX19" s="1677"/>
      <c r="AY19" s="1677"/>
      <c r="AZ19" s="1677"/>
      <c r="BA19" s="1673"/>
      <c r="BB19" s="1674"/>
      <c r="BC19" s="1674"/>
      <c r="BD19" s="1674"/>
      <c r="BE19" s="1674"/>
      <c r="BF19" s="1674"/>
      <c r="BG19" s="1674"/>
      <c r="BH19" s="1675"/>
      <c r="BI19" s="27"/>
      <c r="BR19" s="449"/>
      <c r="BS19" s="449"/>
      <c r="BT19" s="449"/>
      <c r="BU19" s="449"/>
      <c r="BV19" s="449"/>
      <c r="BW19" s="138"/>
      <c r="BX19" s="138"/>
      <c r="BY19" s="138" t="s">
        <v>517</v>
      </c>
      <c r="BZ19" s="138"/>
      <c r="CA19" s="138"/>
      <c r="CB19" s="138"/>
      <c r="CC19" s="138"/>
    </row>
    <row r="20" spans="4:81" x14ac:dyDescent="0.25">
      <c r="D20" s="26"/>
      <c r="E20" s="1044">
        <f t="shared" si="0"/>
        <v>6</v>
      </c>
      <c r="F20" s="1044"/>
      <c r="G20" s="1676"/>
      <c r="H20" s="1676"/>
      <c r="I20" s="1676"/>
      <c r="J20" s="1676"/>
      <c r="K20" s="1676"/>
      <c r="L20" s="1676"/>
      <c r="M20" s="1676"/>
      <c r="N20" s="1676"/>
      <c r="O20" s="1676"/>
      <c r="P20" s="1676"/>
      <c r="Q20" s="1676"/>
      <c r="R20" s="1676"/>
      <c r="S20" s="1676"/>
      <c r="T20" s="1676"/>
      <c r="U20" s="964"/>
      <c r="V20" s="964"/>
      <c r="W20" s="964"/>
      <c r="X20" s="964"/>
      <c r="Y20" s="964"/>
      <c r="Z20" s="964"/>
      <c r="AA20" s="964"/>
      <c r="AB20" s="964"/>
      <c r="AC20" s="964"/>
      <c r="AD20" s="964"/>
      <c r="AE20" s="964"/>
      <c r="AF20" s="1677"/>
      <c r="AG20" s="1677"/>
      <c r="AH20" s="1677"/>
      <c r="AI20" s="1677"/>
      <c r="AJ20" s="1677"/>
      <c r="AK20" s="1677"/>
      <c r="AL20" s="1677"/>
      <c r="AM20" s="1677"/>
      <c r="AN20" s="1677"/>
      <c r="AO20" s="1677"/>
      <c r="AP20" s="1677"/>
      <c r="AQ20" s="1677"/>
      <c r="AR20" s="1677"/>
      <c r="AS20" s="1677"/>
      <c r="AT20" s="1677"/>
      <c r="AU20" s="1677"/>
      <c r="AV20" s="1677"/>
      <c r="AW20" s="1677"/>
      <c r="AX20" s="1677"/>
      <c r="AY20" s="1677"/>
      <c r="AZ20" s="1677"/>
      <c r="BA20" s="1673"/>
      <c r="BB20" s="1674"/>
      <c r="BC20" s="1674"/>
      <c r="BD20" s="1674"/>
      <c r="BE20" s="1674"/>
      <c r="BF20" s="1674"/>
      <c r="BG20" s="1674"/>
      <c r="BH20" s="1675"/>
      <c r="BI20" s="27"/>
      <c r="BR20" s="449"/>
      <c r="BS20" s="449"/>
      <c r="BT20" s="449"/>
      <c r="BU20" s="449"/>
      <c r="BV20" s="449"/>
      <c r="BW20" s="138"/>
      <c r="BX20" s="138"/>
      <c r="BY20" s="138" t="s">
        <v>876</v>
      </c>
      <c r="BZ20" s="138"/>
      <c r="CA20" s="138"/>
      <c r="CB20" s="138"/>
      <c r="CC20" s="138"/>
    </row>
    <row r="21" spans="4:81" x14ac:dyDescent="0.25">
      <c r="D21" s="26"/>
      <c r="E21" s="1044">
        <f t="shared" si="0"/>
        <v>7</v>
      </c>
      <c r="F21" s="1044"/>
      <c r="G21" s="1676"/>
      <c r="H21" s="1676"/>
      <c r="I21" s="1676"/>
      <c r="J21" s="1676"/>
      <c r="K21" s="1676"/>
      <c r="L21" s="1676"/>
      <c r="M21" s="1676"/>
      <c r="N21" s="1676"/>
      <c r="O21" s="1676"/>
      <c r="P21" s="1676"/>
      <c r="Q21" s="1676"/>
      <c r="R21" s="1676"/>
      <c r="S21" s="1676"/>
      <c r="T21" s="1676"/>
      <c r="U21" s="964"/>
      <c r="V21" s="964"/>
      <c r="W21" s="964"/>
      <c r="X21" s="964"/>
      <c r="Y21" s="964"/>
      <c r="Z21" s="964"/>
      <c r="AA21" s="964"/>
      <c r="AB21" s="964"/>
      <c r="AC21" s="964"/>
      <c r="AD21" s="964"/>
      <c r="AE21" s="964"/>
      <c r="AF21" s="1677"/>
      <c r="AG21" s="1677"/>
      <c r="AH21" s="1677"/>
      <c r="AI21" s="1677"/>
      <c r="AJ21" s="1677"/>
      <c r="AK21" s="1677"/>
      <c r="AL21" s="1677"/>
      <c r="AM21" s="1677"/>
      <c r="AN21" s="1677"/>
      <c r="AO21" s="1677"/>
      <c r="AP21" s="1677"/>
      <c r="AQ21" s="1677"/>
      <c r="AR21" s="1677"/>
      <c r="AS21" s="1677"/>
      <c r="AT21" s="1677"/>
      <c r="AU21" s="1677"/>
      <c r="AV21" s="1677"/>
      <c r="AW21" s="1677"/>
      <c r="AX21" s="1677"/>
      <c r="AY21" s="1677"/>
      <c r="AZ21" s="1677"/>
      <c r="BA21" s="1673"/>
      <c r="BB21" s="1674"/>
      <c r="BC21" s="1674"/>
      <c r="BD21" s="1674"/>
      <c r="BE21" s="1674"/>
      <c r="BF21" s="1674"/>
      <c r="BG21" s="1674"/>
      <c r="BH21" s="1675"/>
      <c r="BI21" s="27"/>
      <c r="BR21" s="449"/>
      <c r="BS21" s="449"/>
      <c r="BT21" s="449"/>
      <c r="BU21" s="449"/>
      <c r="BV21" s="449"/>
      <c r="BW21" s="138"/>
      <c r="BX21" s="138"/>
      <c r="BY21" s="138" t="s">
        <v>877</v>
      </c>
      <c r="BZ21" s="138"/>
      <c r="CA21" s="138"/>
      <c r="CB21" s="138"/>
      <c r="CC21" s="138"/>
    </row>
    <row r="22" spans="4:81" x14ac:dyDescent="0.25">
      <c r="D22" s="26"/>
      <c r="E22" s="1044">
        <f t="shared" si="0"/>
        <v>8</v>
      </c>
      <c r="F22" s="1044"/>
      <c r="G22" s="1676"/>
      <c r="H22" s="1676"/>
      <c r="I22" s="1676"/>
      <c r="J22" s="1676"/>
      <c r="K22" s="1676"/>
      <c r="L22" s="1676"/>
      <c r="M22" s="1676"/>
      <c r="N22" s="1676"/>
      <c r="O22" s="1676"/>
      <c r="P22" s="1676"/>
      <c r="Q22" s="1676"/>
      <c r="R22" s="1676"/>
      <c r="S22" s="1676"/>
      <c r="T22" s="1676"/>
      <c r="U22" s="964"/>
      <c r="V22" s="964"/>
      <c r="W22" s="964"/>
      <c r="X22" s="964"/>
      <c r="Y22" s="964"/>
      <c r="Z22" s="964"/>
      <c r="AA22" s="964"/>
      <c r="AB22" s="964"/>
      <c r="AC22" s="964"/>
      <c r="AD22" s="964"/>
      <c r="AE22" s="964"/>
      <c r="AF22" s="1677"/>
      <c r="AG22" s="1677"/>
      <c r="AH22" s="1677"/>
      <c r="AI22" s="1677"/>
      <c r="AJ22" s="1677"/>
      <c r="AK22" s="1677"/>
      <c r="AL22" s="1677"/>
      <c r="AM22" s="1677"/>
      <c r="AN22" s="1677"/>
      <c r="AO22" s="1677"/>
      <c r="AP22" s="1677"/>
      <c r="AQ22" s="1677"/>
      <c r="AR22" s="1677"/>
      <c r="AS22" s="1677"/>
      <c r="AT22" s="1677"/>
      <c r="AU22" s="1677"/>
      <c r="AV22" s="1677"/>
      <c r="AW22" s="1677"/>
      <c r="AX22" s="1677"/>
      <c r="AY22" s="1677"/>
      <c r="AZ22" s="1677"/>
      <c r="BA22" s="1673"/>
      <c r="BB22" s="1674"/>
      <c r="BC22" s="1674"/>
      <c r="BD22" s="1674"/>
      <c r="BE22" s="1674"/>
      <c r="BF22" s="1674"/>
      <c r="BG22" s="1674"/>
      <c r="BH22" s="1675"/>
      <c r="BI22" s="27"/>
      <c r="BR22" s="449"/>
      <c r="BS22" s="449"/>
      <c r="BT22" s="449"/>
      <c r="BU22" s="449"/>
      <c r="BV22" s="449"/>
      <c r="BW22" s="138"/>
      <c r="BX22" s="138"/>
      <c r="BY22" s="138" t="s">
        <v>518</v>
      </c>
      <c r="BZ22" s="138"/>
      <c r="CA22" s="138"/>
      <c r="CB22" s="138"/>
      <c r="CC22" s="138"/>
    </row>
    <row r="23" spans="4:81" x14ac:dyDescent="0.25">
      <c r="D23" s="26"/>
      <c r="E23" s="1044">
        <f t="shared" si="0"/>
        <v>9</v>
      </c>
      <c r="F23" s="1044"/>
      <c r="G23" s="1676"/>
      <c r="H23" s="1676"/>
      <c r="I23" s="1676"/>
      <c r="J23" s="1676"/>
      <c r="K23" s="1676"/>
      <c r="L23" s="1676"/>
      <c r="M23" s="1676"/>
      <c r="N23" s="1676"/>
      <c r="O23" s="1676"/>
      <c r="P23" s="1676"/>
      <c r="Q23" s="1676"/>
      <c r="R23" s="1676"/>
      <c r="S23" s="1676"/>
      <c r="T23" s="1676"/>
      <c r="U23" s="964"/>
      <c r="V23" s="964"/>
      <c r="W23" s="964"/>
      <c r="X23" s="964"/>
      <c r="Y23" s="964"/>
      <c r="Z23" s="964"/>
      <c r="AA23" s="964"/>
      <c r="AB23" s="964"/>
      <c r="AC23" s="964"/>
      <c r="AD23" s="964"/>
      <c r="AE23" s="964"/>
      <c r="AF23" s="1677"/>
      <c r="AG23" s="1677"/>
      <c r="AH23" s="1677"/>
      <c r="AI23" s="1677"/>
      <c r="AJ23" s="1677"/>
      <c r="AK23" s="1677"/>
      <c r="AL23" s="1677"/>
      <c r="AM23" s="1677"/>
      <c r="AN23" s="1677"/>
      <c r="AO23" s="1677"/>
      <c r="AP23" s="1677"/>
      <c r="AQ23" s="1677"/>
      <c r="AR23" s="1677"/>
      <c r="AS23" s="1677"/>
      <c r="AT23" s="1677"/>
      <c r="AU23" s="1677"/>
      <c r="AV23" s="1677"/>
      <c r="AW23" s="1677"/>
      <c r="AX23" s="1677"/>
      <c r="AY23" s="1677"/>
      <c r="AZ23" s="1677"/>
      <c r="BA23" s="1673"/>
      <c r="BB23" s="1674"/>
      <c r="BC23" s="1674"/>
      <c r="BD23" s="1674"/>
      <c r="BE23" s="1674"/>
      <c r="BF23" s="1674"/>
      <c r="BG23" s="1674"/>
      <c r="BH23" s="1675"/>
      <c r="BI23" s="27"/>
      <c r="BR23" s="449"/>
      <c r="BS23" s="449"/>
      <c r="BT23" s="449"/>
      <c r="BU23" s="449"/>
      <c r="BV23" s="449"/>
      <c r="BW23" s="138"/>
      <c r="BX23" s="138"/>
      <c r="BY23" s="138"/>
      <c r="BZ23" s="138"/>
      <c r="CA23" s="138"/>
      <c r="CB23" s="138"/>
      <c r="CC23" s="138"/>
    </row>
    <row r="24" spans="4:81" x14ac:dyDescent="0.25">
      <c r="D24" s="26"/>
      <c r="E24" s="1044">
        <f t="shared" si="0"/>
        <v>10</v>
      </c>
      <c r="F24" s="1044"/>
      <c r="G24" s="1676"/>
      <c r="H24" s="1676"/>
      <c r="I24" s="1676"/>
      <c r="J24" s="1676"/>
      <c r="K24" s="1676"/>
      <c r="L24" s="1676"/>
      <c r="M24" s="1676"/>
      <c r="N24" s="1676"/>
      <c r="O24" s="1676"/>
      <c r="P24" s="1676"/>
      <c r="Q24" s="1676"/>
      <c r="R24" s="1676"/>
      <c r="S24" s="1676"/>
      <c r="T24" s="1676"/>
      <c r="U24" s="964"/>
      <c r="V24" s="964"/>
      <c r="W24" s="964"/>
      <c r="X24" s="964"/>
      <c r="Y24" s="964"/>
      <c r="Z24" s="964"/>
      <c r="AA24" s="964"/>
      <c r="AB24" s="964"/>
      <c r="AC24" s="964"/>
      <c r="AD24" s="964"/>
      <c r="AE24" s="964"/>
      <c r="AF24" s="1677"/>
      <c r="AG24" s="1677"/>
      <c r="AH24" s="1677"/>
      <c r="AI24" s="1677"/>
      <c r="AJ24" s="1677"/>
      <c r="AK24" s="1677"/>
      <c r="AL24" s="1677"/>
      <c r="AM24" s="1677"/>
      <c r="AN24" s="1677"/>
      <c r="AO24" s="1677"/>
      <c r="AP24" s="1677"/>
      <c r="AQ24" s="1677"/>
      <c r="AR24" s="1677"/>
      <c r="AS24" s="1677"/>
      <c r="AT24" s="1677"/>
      <c r="AU24" s="1677"/>
      <c r="AV24" s="1677"/>
      <c r="AW24" s="1677"/>
      <c r="AX24" s="1677"/>
      <c r="AY24" s="1677"/>
      <c r="AZ24" s="1677"/>
      <c r="BA24" s="1673"/>
      <c r="BB24" s="1674"/>
      <c r="BC24" s="1674"/>
      <c r="BD24" s="1674"/>
      <c r="BE24" s="1674"/>
      <c r="BF24" s="1674"/>
      <c r="BG24" s="1674"/>
      <c r="BH24" s="1675"/>
      <c r="BI24" s="27"/>
      <c r="BR24" s="449"/>
      <c r="BS24" s="449"/>
      <c r="BT24" s="449"/>
      <c r="BU24" s="449"/>
      <c r="BV24" s="449"/>
      <c r="BW24" s="138"/>
      <c r="BX24" s="138"/>
      <c r="BY24" s="138"/>
      <c r="BZ24" s="138"/>
      <c r="CA24" s="138"/>
      <c r="CB24" s="138"/>
      <c r="CC24" s="138"/>
    </row>
    <row r="25" spans="4:81" x14ac:dyDescent="0.25">
      <c r="D25" s="26"/>
      <c r="E25" s="1044">
        <f t="shared" si="0"/>
        <v>11</v>
      </c>
      <c r="F25" s="1044"/>
      <c r="G25" s="1676"/>
      <c r="H25" s="1676"/>
      <c r="I25" s="1676"/>
      <c r="J25" s="1676"/>
      <c r="K25" s="1676"/>
      <c r="L25" s="1676"/>
      <c r="M25" s="1676"/>
      <c r="N25" s="1676"/>
      <c r="O25" s="1676"/>
      <c r="P25" s="1676"/>
      <c r="Q25" s="1676"/>
      <c r="R25" s="1676"/>
      <c r="S25" s="1676"/>
      <c r="T25" s="1676"/>
      <c r="U25" s="964"/>
      <c r="V25" s="964"/>
      <c r="W25" s="964"/>
      <c r="X25" s="964"/>
      <c r="Y25" s="964"/>
      <c r="Z25" s="964"/>
      <c r="AA25" s="964"/>
      <c r="AB25" s="964"/>
      <c r="AC25" s="964"/>
      <c r="AD25" s="964"/>
      <c r="AE25" s="964"/>
      <c r="AF25" s="1677"/>
      <c r="AG25" s="1677"/>
      <c r="AH25" s="1677"/>
      <c r="AI25" s="1677"/>
      <c r="AJ25" s="1677"/>
      <c r="AK25" s="1677"/>
      <c r="AL25" s="1677"/>
      <c r="AM25" s="1677"/>
      <c r="AN25" s="1677"/>
      <c r="AO25" s="1677"/>
      <c r="AP25" s="1677"/>
      <c r="AQ25" s="1677"/>
      <c r="AR25" s="1677"/>
      <c r="AS25" s="1677"/>
      <c r="AT25" s="1677"/>
      <c r="AU25" s="1677"/>
      <c r="AV25" s="1677"/>
      <c r="AW25" s="1677"/>
      <c r="AX25" s="1677"/>
      <c r="AY25" s="1677"/>
      <c r="AZ25" s="1677"/>
      <c r="BA25" s="1673"/>
      <c r="BB25" s="1674"/>
      <c r="BC25" s="1674"/>
      <c r="BD25" s="1674"/>
      <c r="BE25" s="1674"/>
      <c r="BF25" s="1674"/>
      <c r="BG25" s="1674"/>
      <c r="BH25" s="1675"/>
      <c r="BI25" s="27"/>
      <c r="BR25" s="138"/>
      <c r="BS25" s="138"/>
      <c r="BT25" s="138"/>
      <c r="BU25" s="138"/>
      <c r="BV25" s="138"/>
      <c r="BW25" s="138"/>
      <c r="BX25" s="138"/>
      <c r="BY25" s="138"/>
      <c r="BZ25" s="138"/>
      <c r="CA25" s="138"/>
      <c r="CB25" s="138"/>
      <c r="CC25" s="138"/>
    </row>
    <row r="26" spans="4:81" x14ac:dyDescent="0.25">
      <c r="D26" s="26"/>
      <c r="E26" s="1044">
        <f t="shared" si="0"/>
        <v>12</v>
      </c>
      <c r="F26" s="1044"/>
      <c r="G26" s="1676"/>
      <c r="H26" s="1676"/>
      <c r="I26" s="1676"/>
      <c r="J26" s="1676"/>
      <c r="K26" s="1676"/>
      <c r="L26" s="1676"/>
      <c r="M26" s="1676"/>
      <c r="N26" s="1676"/>
      <c r="O26" s="1676"/>
      <c r="P26" s="1676"/>
      <c r="Q26" s="1676"/>
      <c r="R26" s="1676"/>
      <c r="S26" s="1676"/>
      <c r="T26" s="1676"/>
      <c r="U26" s="964"/>
      <c r="V26" s="964"/>
      <c r="W26" s="964"/>
      <c r="X26" s="964"/>
      <c r="Y26" s="964"/>
      <c r="Z26" s="964"/>
      <c r="AA26" s="964"/>
      <c r="AB26" s="964"/>
      <c r="AC26" s="964"/>
      <c r="AD26" s="964"/>
      <c r="AE26" s="964"/>
      <c r="AF26" s="1677"/>
      <c r="AG26" s="1677"/>
      <c r="AH26" s="1677"/>
      <c r="AI26" s="1677"/>
      <c r="AJ26" s="1677"/>
      <c r="AK26" s="1677"/>
      <c r="AL26" s="1677"/>
      <c r="AM26" s="1677"/>
      <c r="AN26" s="1677"/>
      <c r="AO26" s="1677"/>
      <c r="AP26" s="1677"/>
      <c r="AQ26" s="1677"/>
      <c r="AR26" s="1677"/>
      <c r="AS26" s="1677"/>
      <c r="AT26" s="1677"/>
      <c r="AU26" s="1677"/>
      <c r="AV26" s="1677"/>
      <c r="AW26" s="1677"/>
      <c r="AX26" s="1677"/>
      <c r="AY26" s="1677"/>
      <c r="AZ26" s="1677"/>
      <c r="BA26" s="1673"/>
      <c r="BB26" s="1674"/>
      <c r="BC26" s="1674"/>
      <c r="BD26" s="1674"/>
      <c r="BE26" s="1674"/>
      <c r="BF26" s="1674"/>
      <c r="BG26" s="1674"/>
      <c r="BH26" s="1675"/>
      <c r="BI26" s="27"/>
      <c r="BR26" s="138"/>
      <c r="BS26" s="138"/>
      <c r="BT26" s="138"/>
      <c r="BU26" s="138"/>
      <c r="BV26" s="138"/>
      <c r="BW26" s="138"/>
      <c r="BX26" s="138"/>
      <c r="BY26" s="138"/>
      <c r="BZ26" s="138"/>
      <c r="CA26" s="138"/>
      <c r="CB26" s="138"/>
      <c r="CC26" s="138"/>
    </row>
    <row r="27" spans="4:81" x14ac:dyDescent="0.25">
      <c r="D27" s="26"/>
      <c r="E27" s="1044">
        <f t="shared" si="0"/>
        <v>13</v>
      </c>
      <c r="F27" s="1044"/>
      <c r="G27" s="1676"/>
      <c r="H27" s="1676"/>
      <c r="I27" s="1676"/>
      <c r="J27" s="1676"/>
      <c r="K27" s="1676"/>
      <c r="L27" s="1676"/>
      <c r="M27" s="1676"/>
      <c r="N27" s="1676"/>
      <c r="O27" s="1676"/>
      <c r="P27" s="1676"/>
      <c r="Q27" s="1676"/>
      <c r="R27" s="1676"/>
      <c r="S27" s="1676"/>
      <c r="T27" s="1676"/>
      <c r="U27" s="964"/>
      <c r="V27" s="964"/>
      <c r="W27" s="964"/>
      <c r="X27" s="964"/>
      <c r="Y27" s="964"/>
      <c r="Z27" s="964"/>
      <c r="AA27" s="964"/>
      <c r="AB27" s="964"/>
      <c r="AC27" s="964"/>
      <c r="AD27" s="964"/>
      <c r="AE27" s="964"/>
      <c r="AF27" s="1677"/>
      <c r="AG27" s="1677"/>
      <c r="AH27" s="1677"/>
      <c r="AI27" s="1677"/>
      <c r="AJ27" s="1677"/>
      <c r="AK27" s="1677"/>
      <c r="AL27" s="1677"/>
      <c r="AM27" s="1677"/>
      <c r="AN27" s="1677"/>
      <c r="AO27" s="1677"/>
      <c r="AP27" s="1677"/>
      <c r="AQ27" s="1677"/>
      <c r="AR27" s="1677"/>
      <c r="AS27" s="1677"/>
      <c r="AT27" s="1677"/>
      <c r="AU27" s="1677"/>
      <c r="AV27" s="1677"/>
      <c r="AW27" s="1677"/>
      <c r="AX27" s="1677"/>
      <c r="AY27" s="1677"/>
      <c r="AZ27" s="1677"/>
      <c r="BA27" s="1673"/>
      <c r="BB27" s="1674"/>
      <c r="BC27" s="1674"/>
      <c r="BD27" s="1674"/>
      <c r="BE27" s="1674"/>
      <c r="BF27" s="1674"/>
      <c r="BG27" s="1674"/>
      <c r="BH27" s="1675"/>
      <c r="BI27" s="27"/>
      <c r="BR27" s="138"/>
      <c r="BS27" s="138"/>
      <c r="BT27" s="138"/>
      <c r="BU27" s="138"/>
      <c r="BV27" s="138"/>
      <c r="BW27" s="138"/>
      <c r="BX27" s="138"/>
      <c r="BY27" s="138"/>
      <c r="BZ27" s="138"/>
      <c r="CA27" s="138"/>
      <c r="CB27" s="138"/>
      <c r="CC27" s="138"/>
    </row>
    <row r="28" spans="4:81" x14ac:dyDescent="0.25">
      <c r="D28" s="26"/>
      <c r="E28" s="1044">
        <f t="shared" si="0"/>
        <v>14</v>
      </c>
      <c r="F28" s="1044"/>
      <c r="G28" s="1676"/>
      <c r="H28" s="1676"/>
      <c r="I28" s="1676"/>
      <c r="J28" s="1676"/>
      <c r="K28" s="1676"/>
      <c r="L28" s="1676"/>
      <c r="M28" s="1676"/>
      <c r="N28" s="1676"/>
      <c r="O28" s="1676"/>
      <c r="P28" s="1676"/>
      <c r="Q28" s="1676"/>
      <c r="R28" s="1676"/>
      <c r="S28" s="1676"/>
      <c r="T28" s="1676"/>
      <c r="U28" s="964"/>
      <c r="V28" s="964"/>
      <c r="W28" s="964"/>
      <c r="X28" s="964"/>
      <c r="Y28" s="964"/>
      <c r="Z28" s="964"/>
      <c r="AA28" s="964"/>
      <c r="AB28" s="964"/>
      <c r="AC28" s="964"/>
      <c r="AD28" s="964"/>
      <c r="AE28" s="964"/>
      <c r="AF28" s="1677"/>
      <c r="AG28" s="1677"/>
      <c r="AH28" s="1677"/>
      <c r="AI28" s="1677"/>
      <c r="AJ28" s="1677"/>
      <c r="AK28" s="1677"/>
      <c r="AL28" s="1677"/>
      <c r="AM28" s="1677"/>
      <c r="AN28" s="1677"/>
      <c r="AO28" s="1677"/>
      <c r="AP28" s="1677"/>
      <c r="AQ28" s="1677"/>
      <c r="AR28" s="1677"/>
      <c r="AS28" s="1677"/>
      <c r="AT28" s="1677"/>
      <c r="AU28" s="1677"/>
      <c r="AV28" s="1677"/>
      <c r="AW28" s="1677"/>
      <c r="AX28" s="1677"/>
      <c r="AY28" s="1677"/>
      <c r="AZ28" s="1677"/>
      <c r="BA28" s="1673"/>
      <c r="BB28" s="1674"/>
      <c r="BC28" s="1674"/>
      <c r="BD28" s="1674"/>
      <c r="BE28" s="1674"/>
      <c r="BF28" s="1674"/>
      <c r="BG28" s="1674"/>
      <c r="BH28" s="1675"/>
      <c r="BI28" s="27"/>
    </row>
    <row r="29" spans="4:81" x14ac:dyDescent="0.25">
      <c r="D29" s="26"/>
      <c r="E29" s="1044">
        <f t="shared" si="0"/>
        <v>15</v>
      </c>
      <c r="F29" s="1044"/>
      <c r="G29" s="1676"/>
      <c r="H29" s="1676"/>
      <c r="I29" s="1676"/>
      <c r="J29" s="1676"/>
      <c r="K29" s="1676"/>
      <c r="L29" s="1676"/>
      <c r="M29" s="1676"/>
      <c r="N29" s="1676"/>
      <c r="O29" s="1676"/>
      <c r="P29" s="1676"/>
      <c r="Q29" s="1676"/>
      <c r="R29" s="1676"/>
      <c r="S29" s="1676"/>
      <c r="T29" s="1676"/>
      <c r="U29" s="964"/>
      <c r="V29" s="964"/>
      <c r="W29" s="964"/>
      <c r="X29" s="964"/>
      <c r="Y29" s="964"/>
      <c r="Z29" s="964"/>
      <c r="AA29" s="964"/>
      <c r="AB29" s="964"/>
      <c r="AC29" s="964"/>
      <c r="AD29" s="964"/>
      <c r="AE29" s="964"/>
      <c r="AF29" s="1677"/>
      <c r="AG29" s="1677"/>
      <c r="AH29" s="1677"/>
      <c r="AI29" s="1677"/>
      <c r="AJ29" s="1677"/>
      <c r="AK29" s="1677"/>
      <c r="AL29" s="1677"/>
      <c r="AM29" s="1677"/>
      <c r="AN29" s="1677"/>
      <c r="AO29" s="1677"/>
      <c r="AP29" s="1677"/>
      <c r="AQ29" s="1677"/>
      <c r="AR29" s="1677"/>
      <c r="AS29" s="1677"/>
      <c r="AT29" s="1677"/>
      <c r="AU29" s="1677"/>
      <c r="AV29" s="1677"/>
      <c r="AW29" s="1677"/>
      <c r="AX29" s="1677"/>
      <c r="AY29" s="1677"/>
      <c r="AZ29" s="1677"/>
      <c r="BA29" s="1673"/>
      <c r="BB29" s="1674"/>
      <c r="BC29" s="1674"/>
      <c r="BD29" s="1674"/>
      <c r="BE29" s="1674"/>
      <c r="BF29" s="1674"/>
      <c r="BG29" s="1674"/>
      <c r="BH29" s="1675"/>
      <c r="BI29" s="27"/>
    </row>
    <row r="30" spans="4:81" x14ac:dyDescent="0.25">
      <c r="D30" s="26"/>
      <c r="E30" s="1044">
        <f t="shared" si="0"/>
        <v>16</v>
      </c>
      <c r="F30" s="1044"/>
      <c r="G30" s="1676"/>
      <c r="H30" s="1676"/>
      <c r="I30" s="1676"/>
      <c r="J30" s="1676"/>
      <c r="K30" s="1676"/>
      <c r="L30" s="1676"/>
      <c r="M30" s="1676"/>
      <c r="N30" s="1676"/>
      <c r="O30" s="1676"/>
      <c r="P30" s="1676"/>
      <c r="Q30" s="1676"/>
      <c r="R30" s="1676"/>
      <c r="S30" s="1676"/>
      <c r="T30" s="1676"/>
      <c r="U30" s="964"/>
      <c r="V30" s="964"/>
      <c r="W30" s="964"/>
      <c r="X30" s="964"/>
      <c r="Y30" s="964"/>
      <c r="Z30" s="964"/>
      <c r="AA30" s="964"/>
      <c r="AB30" s="964"/>
      <c r="AC30" s="964"/>
      <c r="AD30" s="964"/>
      <c r="AE30" s="964"/>
      <c r="AF30" s="1677"/>
      <c r="AG30" s="1677"/>
      <c r="AH30" s="1677"/>
      <c r="AI30" s="1677"/>
      <c r="AJ30" s="1677"/>
      <c r="AK30" s="1677"/>
      <c r="AL30" s="1677"/>
      <c r="AM30" s="1677"/>
      <c r="AN30" s="1677"/>
      <c r="AO30" s="1677"/>
      <c r="AP30" s="1677"/>
      <c r="AQ30" s="1677"/>
      <c r="AR30" s="1677"/>
      <c r="AS30" s="1677"/>
      <c r="AT30" s="1677"/>
      <c r="AU30" s="1677"/>
      <c r="AV30" s="1677"/>
      <c r="AW30" s="1677"/>
      <c r="AX30" s="1677"/>
      <c r="AY30" s="1677"/>
      <c r="AZ30" s="1677"/>
      <c r="BA30" s="1673"/>
      <c r="BB30" s="1674"/>
      <c r="BC30" s="1674"/>
      <c r="BD30" s="1674"/>
      <c r="BE30" s="1674"/>
      <c r="BF30" s="1674"/>
      <c r="BG30" s="1674"/>
      <c r="BH30" s="1675"/>
      <c r="BI30" s="27"/>
    </row>
    <row r="31" spans="4:81" x14ac:dyDescent="0.25">
      <c r="D31" s="26"/>
      <c r="E31" s="1044">
        <f t="shared" si="0"/>
        <v>17</v>
      </c>
      <c r="F31" s="1044"/>
      <c r="G31" s="1676"/>
      <c r="H31" s="1676"/>
      <c r="I31" s="1676"/>
      <c r="J31" s="1676"/>
      <c r="K31" s="1676"/>
      <c r="L31" s="1676"/>
      <c r="M31" s="1676"/>
      <c r="N31" s="1676"/>
      <c r="O31" s="1676"/>
      <c r="P31" s="1676"/>
      <c r="Q31" s="1676"/>
      <c r="R31" s="1676"/>
      <c r="S31" s="1676"/>
      <c r="T31" s="1676"/>
      <c r="U31" s="964"/>
      <c r="V31" s="964"/>
      <c r="W31" s="964"/>
      <c r="X31" s="964"/>
      <c r="Y31" s="964"/>
      <c r="Z31" s="964"/>
      <c r="AA31" s="964"/>
      <c r="AB31" s="964"/>
      <c r="AC31" s="964"/>
      <c r="AD31" s="964"/>
      <c r="AE31" s="964"/>
      <c r="AF31" s="1677"/>
      <c r="AG31" s="1677"/>
      <c r="AH31" s="1677"/>
      <c r="AI31" s="1677"/>
      <c r="AJ31" s="1677"/>
      <c r="AK31" s="1677"/>
      <c r="AL31" s="1677"/>
      <c r="AM31" s="1677"/>
      <c r="AN31" s="1677"/>
      <c r="AO31" s="1677"/>
      <c r="AP31" s="1677"/>
      <c r="AQ31" s="1677"/>
      <c r="AR31" s="1677"/>
      <c r="AS31" s="1677"/>
      <c r="AT31" s="1677"/>
      <c r="AU31" s="1677"/>
      <c r="AV31" s="1677"/>
      <c r="AW31" s="1677"/>
      <c r="AX31" s="1677"/>
      <c r="AY31" s="1677"/>
      <c r="AZ31" s="1677"/>
      <c r="BA31" s="1673"/>
      <c r="BB31" s="1674"/>
      <c r="BC31" s="1674"/>
      <c r="BD31" s="1674"/>
      <c r="BE31" s="1674"/>
      <c r="BF31" s="1674"/>
      <c r="BG31" s="1674"/>
      <c r="BH31" s="1675"/>
      <c r="BI31" s="27"/>
    </row>
    <row r="32" spans="4:81" x14ac:dyDescent="0.25">
      <c r="D32" s="26"/>
      <c r="E32" s="1044">
        <f t="shared" si="0"/>
        <v>18</v>
      </c>
      <c r="F32" s="1044"/>
      <c r="G32" s="1676"/>
      <c r="H32" s="1676"/>
      <c r="I32" s="1676"/>
      <c r="J32" s="1676"/>
      <c r="K32" s="1676"/>
      <c r="L32" s="1676"/>
      <c r="M32" s="1676"/>
      <c r="N32" s="1676"/>
      <c r="O32" s="1676"/>
      <c r="P32" s="1676"/>
      <c r="Q32" s="1676"/>
      <c r="R32" s="1676"/>
      <c r="S32" s="1676"/>
      <c r="T32" s="1676"/>
      <c r="U32" s="964"/>
      <c r="V32" s="964"/>
      <c r="W32" s="964"/>
      <c r="X32" s="964"/>
      <c r="Y32" s="964"/>
      <c r="Z32" s="964"/>
      <c r="AA32" s="964"/>
      <c r="AB32" s="964"/>
      <c r="AC32" s="964"/>
      <c r="AD32" s="964"/>
      <c r="AE32" s="964"/>
      <c r="AF32" s="1677"/>
      <c r="AG32" s="1677"/>
      <c r="AH32" s="1677"/>
      <c r="AI32" s="1677"/>
      <c r="AJ32" s="1677"/>
      <c r="AK32" s="1677"/>
      <c r="AL32" s="1677"/>
      <c r="AM32" s="1677"/>
      <c r="AN32" s="1677"/>
      <c r="AO32" s="1677"/>
      <c r="AP32" s="1677"/>
      <c r="AQ32" s="1677"/>
      <c r="AR32" s="1677"/>
      <c r="AS32" s="1677"/>
      <c r="AT32" s="1677"/>
      <c r="AU32" s="1677"/>
      <c r="AV32" s="1677"/>
      <c r="AW32" s="1677"/>
      <c r="AX32" s="1677"/>
      <c r="AY32" s="1677"/>
      <c r="AZ32" s="1677"/>
      <c r="BA32" s="1673"/>
      <c r="BB32" s="1674"/>
      <c r="BC32" s="1674"/>
      <c r="BD32" s="1674"/>
      <c r="BE32" s="1674"/>
      <c r="BF32" s="1674"/>
      <c r="BG32" s="1674"/>
      <c r="BH32" s="1675"/>
      <c r="BI32" s="27"/>
    </row>
    <row r="33" spans="4:61" x14ac:dyDescent="0.25">
      <c r="D33" s="26"/>
      <c r="E33" s="1044">
        <f t="shared" si="0"/>
        <v>19</v>
      </c>
      <c r="F33" s="1044"/>
      <c r="G33" s="1676"/>
      <c r="H33" s="1676"/>
      <c r="I33" s="1676"/>
      <c r="J33" s="1676"/>
      <c r="K33" s="1676"/>
      <c r="L33" s="1676"/>
      <c r="M33" s="1676"/>
      <c r="N33" s="1676"/>
      <c r="O33" s="1676"/>
      <c r="P33" s="1676"/>
      <c r="Q33" s="1676"/>
      <c r="R33" s="1676"/>
      <c r="S33" s="1676"/>
      <c r="T33" s="1676"/>
      <c r="U33" s="964"/>
      <c r="V33" s="964"/>
      <c r="W33" s="964"/>
      <c r="X33" s="964"/>
      <c r="Y33" s="964"/>
      <c r="Z33" s="964"/>
      <c r="AA33" s="964"/>
      <c r="AB33" s="964"/>
      <c r="AC33" s="964"/>
      <c r="AD33" s="964"/>
      <c r="AE33" s="964"/>
      <c r="AF33" s="1677"/>
      <c r="AG33" s="1677"/>
      <c r="AH33" s="1677"/>
      <c r="AI33" s="1677"/>
      <c r="AJ33" s="1677"/>
      <c r="AK33" s="1677"/>
      <c r="AL33" s="1677"/>
      <c r="AM33" s="1677"/>
      <c r="AN33" s="1677"/>
      <c r="AO33" s="1677"/>
      <c r="AP33" s="1677"/>
      <c r="AQ33" s="1677"/>
      <c r="AR33" s="1677"/>
      <c r="AS33" s="1677"/>
      <c r="AT33" s="1677"/>
      <c r="AU33" s="1677"/>
      <c r="AV33" s="1677"/>
      <c r="AW33" s="1677"/>
      <c r="AX33" s="1677"/>
      <c r="AY33" s="1677"/>
      <c r="AZ33" s="1677"/>
      <c r="BA33" s="1673"/>
      <c r="BB33" s="1674"/>
      <c r="BC33" s="1674"/>
      <c r="BD33" s="1674"/>
      <c r="BE33" s="1674"/>
      <c r="BF33" s="1674"/>
      <c r="BG33" s="1674"/>
      <c r="BH33" s="1675"/>
      <c r="BI33" s="27"/>
    </row>
    <row r="34" spans="4:61" x14ac:dyDescent="0.25">
      <c r="D34" s="26"/>
      <c r="E34" s="1044">
        <f t="shared" si="0"/>
        <v>20</v>
      </c>
      <c r="F34" s="1044"/>
      <c r="G34" s="1676"/>
      <c r="H34" s="1676"/>
      <c r="I34" s="1676"/>
      <c r="J34" s="1676"/>
      <c r="K34" s="1676"/>
      <c r="L34" s="1676"/>
      <c r="M34" s="1676"/>
      <c r="N34" s="1676"/>
      <c r="O34" s="1676"/>
      <c r="P34" s="1676"/>
      <c r="Q34" s="1676"/>
      <c r="R34" s="1676"/>
      <c r="S34" s="1676"/>
      <c r="T34" s="1676"/>
      <c r="U34" s="964"/>
      <c r="V34" s="964"/>
      <c r="W34" s="964"/>
      <c r="X34" s="964"/>
      <c r="Y34" s="964"/>
      <c r="Z34" s="964"/>
      <c r="AA34" s="964"/>
      <c r="AB34" s="964"/>
      <c r="AC34" s="964"/>
      <c r="AD34" s="964"/>
      <c r="AE34" s="964"/>
      <c r="AF34" s="1677"/>
      <c r="AG34" s="1677"/>
      <c r="AH34" s="1677"/>
      <c r="AI34" s="1677"/>
      <c r="AJ34" s="1677"/>
      <c r="AK34" s="1677"/>
      <c r="AL34" s="1677"/>
      <c r="AM34" s="1677"/>
      <c r="AN34" s="1677"/>
      <c r="AO34" s="1677"/>
      <c r="AP34" s="1677"/>
      <c r="AQ34" s="1677"/>
      <c r="AR34" s="1677"/>
      <c r="AS34" s="1677"/>
      <c r="AT34" s="1677"/>
      <c r="AU34" s="1677"/>
      <c r="AV34" s="1677"/>
      <c r="AW34" s="1677"/>
      <c r="AX34" s="1677"/>
      <c r="AY34" s="1677"/>
      <c r="AZ34" s="1677"/>
      <c r="BA34" s="1673"/>
      <c r="BB34" s="1674"/>
      <c r="BC34" s="1674"/>
      <c r="BD34" s="1674"/>
      <c r="BE34" s="1674"/>
      <c r="BF34" s="1674"/>
      <c r="BG34" s="1674"/>
      <c r="BH34" s="1675"/>
      <c r="BI34" s="27"/>
    </row>
    <row r="35" spans="4:61" x14ac:dyDescent="0.25">
      <c r="D35" s="26"/>
      <c r="E35" s="1044">
        <f t="shared" si="0"/>
        <v>21</v>
      </c>
      <c r="F35" s="1044"/>
      <c r="G35" s="1676"/>
      <c r="H35" s="1676"/>
      <c r="I35" s="1676"/>
      <c r="J35" s="1676"/>
      <c r="K35" s="1676"/>
      <c r="L35" s="1676"/>
      <c r="M35" s="1676"/>
      <c r="N35" s="1676"/>
      <c r="O35" s="1676"/>
      <c r="P35" s="1676"/>
      <c r="Q35" s="1676"/>
      <c r="R35" s="1676"/>
      <c r="S35" s="1676"/>
      <c r="T35" s="1676"/>
      <c r="U35" s="964"/>
      <c r="V35" s="964"/>
      <c r="W35" s="964"/>
      <c r="X35" s="964"/>
      <c r="Y35" s="964"/>
      <c r="Z35" s="964"/>
      <c r="AA35" s="964"/>
      <c r="AB35" s="964"/>
      <c r="AC35" s="964"/>
      <c r="AD35" s="964"/>
      <c r="AE35" s="964"/>
      <c r="AF35" s="1677"/>
      <c r="AG35" s="1677"/>
      <c r="AH35" s="1677"/>
      <c r="AI35" s="1677"/>
      <c r="AJ35" s="1677"/>
      <c r="AK35" s="1677"/>
      <c r="AL35" s="1677"/>
      <c r="AM35" s="1677"/>
      <c r="AN35" s="1677"/>
      <c r="AO35" s="1677"/>
      <c r="AP35" s="1677"/>
      <c r="AQ35" s="1677"/>
      <c r="AR35" s="1677"/>
      <c r="AS35" s="1677"/>
      <c r="AT35" s="1677"/>
      <c r="AU35" s="1677"/>
      <c r="AV35" s="1677"/>
      <c r="AW35" s="1677"/>
      <c r="AX35" s="1677"/>
      <c r="AY35" s="1677"/>
      <c r="AZ35" s="1677"/>
      <c r="BA35" s="1673"/>
      <c r="BB35" s="1674"/>
      <c r="BC35" s="1674"/>
      <c r="BD35" s="1674"/>
      <c r="BE35" s="1674"/>
      <c r="BF35" s="1674"/>
      <c r="BG35" s="1674"/>
      <c r="BH35" s="1675"/>
      <c r="BI35" s="27"/>
    </row>
    <row r="36" spans="4:61" x14ac:dyDescent="0.25">
      <c r="D36" s="26"/>
      <c r="E36" s="1044">
        <f t="shared" si="0"/>
        <v>22</v>
      </c>
      <c r="F36" s="1044"/>
      <c r="G36" s="1676"/>
      <c r="H36" s="1676"/>
      <c r="I36" s="1676"/>
      <c r="J36" s="1676"/>
      <c r="K36" s="1676"/>
      <c r="L36" s="1676"/>
      <c r="M36" s="1676"/>
      <c r="N36" s="1676"/>
      <c r="O36" s="1676"/>
      <c r="P36" s="1676"/>
      <c r="Q36" s="1676"/>
      <c r="R36" s="1676"/>
      <c r="S36" s="1676"/>
      <c r="T36" s="1676"/>
      <c r="U36" s="964"/>
      <c r="V36" s="964"/>
      <c r="W36" s="964"/>
      <c r="X36" s="964"/>
      <c r="Y36" s="964"/>
      <c r="Z36" s="964"/>
      <c r="AA36" s="964"/>
      <c r="AB36" s="964"/>
      <c r="AC36" s="964"/>
      <c r="AD36" s="964"/>
      <c r="AE36" s="964"/>
      <c r="AF36" s="1677"/>
      <c r="AG36" s="1677"/>
      <c r="AH36" s="1677"/>
      <c r="AI36" s="1677"/>
      <c r="AJ36" s="1677"/>
      <c r="AK36" s="1677"/>
      <c r="AL36" s="1677"/>
      <c r="AM36" s="1677"/>
      <c r="AN36" s="1677"/>
      <c r="AO36" s="1677"/>
      <c r="AP36" s="1677"/>
      <c r="AQ36" s="1677"/>
      <c r="AR36" s="1677"/>
      <c r="AS36" s="1677"/>
      <c r="AT36" s="1677"/>
      <c r="AU36" s="1677"/>
      <c r="AV36" s="1677"/>
      <c r="AW36" s="1677"/>
      <c r="AX36" s="1677"/>
      <c r="AY36" s="1677"/>
      <c r="AZ36" s="1677"/>
      <c r="BA36" s="1673"/>
      <c r="BB36" s="1674"/>
      <c r="BC36" s="1674"/>
      <c r="BD36" s="1674"/>
      <c r="BE36" s="1674"/>
      <c r="BF36" s="1674"/>
      <c r="BG36" s="1674"/>
      <c r="BH36" s="1675"/>
      <c r="BI36" s="27"/>
    </row>
    <row r="37" spans="4:61" x14ac:dyDescent="0.25">
      <c r="D37" s="26"/>
      <c r="E37" s="1044">
        <f t="shared" si="0"/>
        <v>23</v>
      </c>
      <c r="F37" s="1044"/>
      <c r="G37" s="1676"/>
      <c r="H37" s="1676"/>
      <c r="I37" s="1676"/>
      <c r="J37" s="1676"/>
      <c r="K37" s="1676"/>
      <c r="L37" s="1676"/>
      <c r="M37" s="1676"/>
      <c r="N37" s="1676"/>
      <c r="O37" s="1676"/>
      <c r="P37" s="1676"/>
      <c r="Q37" s="1676"/>
      <c r="R37" s="1676"/>
      <c r="S37" s="1676"/>
      <c r="T37" s="1676"/>
      <c r="U37" s="964"/>
      <c r="V37" s="964"/>
      <c r="W37" s="964"/>
      <c r="X37" s="964"/>
      <c r="Y37" s="964"/>
      <c r="Z37" s="964"/>
      <c r="AA37" s="964"/>
      <c r="AB37" s="964"/>
      <c r="AC37" s="964"/>
      <c r="AD37" s="964"/>
      <c r="AE37" s="964"/>
      <c r="AF37" s="1677"/>
      <c r="AG37" s="1677"/>
      <c r="AH37" s="1677"/>
      <c r="AI37" s="1677"/>
      <c r="AJ37" s="1677"/>
      <c r="AK37" s="1677"/>
      <c r="AL37" s="1677"/>
      <c r="AM37" s="1677"/>
      <c r="AN37" s="1677"/>
      <c r="AO37" s="1677"/>
      <c r="AP37" s="1677"/>
      <c r="AQ37" s="1677"/>
      <c r="AR37" s="1677"/>
      <c r="AS37" s="1677"/>
      <c r="AT37" s="1677"/>
      <c r="AU37" s="1677"/>
      <c r="AV37" s="1677"/>
      <c r="AW37" s="1677"/>
      <c r="AX37" s="1677"/>
      <c r="AY37" s="1677"/>
      <c r="AZ37" s="1677"/>
      <c r="BA37" s="1673"/>
      <c r="BB37" s="1674"/>
      <c r="BC37" s="1674"/>
      <c r="BD37" s="1674"/>
      <c r="BE37" s="1674"/>
      <c r="BF37" s="1674"/>
      <c r="BG37" s="1674"/>
      <c r="BH37" s="1675"/>
      <c r="BI37" s="27"/>
    </row>
    <row r="38" spans="4:61" x14ac:dyDescent="0.25">
      <c r="D38" s="26"/>
      <c r="E38" s="1044">
        <f t="shared" si="0"/>
        <v>24</v>
      </c>
      <c r="F38" s="1044"/>
      <c r="G38" s="1676"/>
      <c r="H38" s="1676"/>
      <c r="I38" s="1676"/>
      <c r="J38" s="1676"/>
      <c r="K38" s="1676"/>
      <c r="L38" s="1676"/>
      <c r="M38" s="1676"/>
      <c r="N38" s="1676"/>
      <c r="O38" s="1676"/>
      <c r="P38" s="1676"/>
      <c r="Q38" s="1676"/>
      <c r="R38" s="1676"/>
      <c r="S38" s="1676"/>
      <c r="T38" s="1676"/>
      <c r="U38" s="964"/>
      <c r="V38" s="964"/>
      <c r="W38" s="964"/>
      <c r="X38" s="964"/>
      <c r="Y38" s="964"/>
      <c r="Z38" s="964"/>
      <c r="AA38" s="964"/>
      <c r="AB38" s="964"/>
      <c r="AC38" s="964"/>
      <c r="AD38" s="964"/>
      <c r="AE38" s="964"/>
      <c r="AF38" s="1677"/>
      <c r="AG38" s="1677"/>
      <c r="AH38" s="1677"/>
      <c r="AI38" s="1677"/>
      <c r="AJ38" s="1677"/>
      <c r="AK38" s="1677"/>
      <c r="AL38" s="1677"/>
      <c r="AM38" s="1677"/>
      <c r="AN38" s="1677"/>
      <c r="AO38" s="1677"/>
      <c r="AP38" s="1677"/>
      <c r="AQ38" s="1677"/>
      <c r="AR38" s="1677"/>
      <c r="AS38" s="1677"/>
      <c r="AT38" s="1677"/>
      <c r="AU38" s="1677"/>
      <c r="AV38" s="1677"/>
      <c r="AW38" s="1677"/>
      <c r="AX38" s="1677"/>
      <c r="AY38" s="1677"/>
      <c r="AZ38" s="1677"/>
      <c r="BA38" s="1673"/>
      <c r="BB38" s="1674"/>
      <c r="BC38" s="1674"/>
      <c r="BD38" s="1674"/>
      <c r="BE38" s="1674"/>
      <c r="BF38" s="1674"/>
      <c r="BG38" s="1674"/>
      <c r="BH38" s="1675"/>
      <c r="BI38" s="27"/>
    </row>
    <row r="39" spans="4:61" x14ac:dyDescent="0.25">
      <c r="D39" s="26"/>
      <c r="E39" s="1044">
        <f t="shared" si="0"/>
        <v>25</v>
      </c>
      <c r="F39" s="1044"/>
      <c r="G39" s="1676"/>
      <c r="H39" s="1676"/>
      <c r="I39" s="1676"/>
      <c r="J39" s="1676"/>
      <c r="K39" s="1676"/>
      <c r="L39" s="1676"/>
      <c r="M39" s="1676"/>
      <c r="N39" s="1676"/>
      <c r="O39" s="1676"/>
      <c r="P39" s="1676"/>
      <c r="Q39" s="1676"/>
      <c r="R39" s="1676"/>
      <c r="S39" s="1676"/>
      <c r="T39" s="1676"/>
      <c r="U39" s="964"/>
      <c r="V39" s="964"/>
      <c r="W39" s="964"/>
      <c r="X39" s="964"/>
      <c r="Y39" s="964"/>
      <c r="Z39" s="964"/>
      <c r="AA39" s="964"/>
      <c r="AB39" s="964"/>
      <c r="AC39" s="964"/>
      <c r="AD39" s="964"/>
      <c r="AE39" s="964"/>
      <c r="AF39" s="1677"/>
      <c r="AG39" s="1677"/>
      <c r="AH39" s="1677"/>
      <c r="AI39" s="1677"/>
      <c r="AJ39" s="1677"/>
      <c r="AK39" s="1677"/>
      <c r="AL39" s="1677"/>
      <c r="AM39" s="1677"/>
      <c r="AN39" s="1677"/>
      <c r="AO39" s="1677"/>
      <c r="AP39" s="1677"/>
      <c r="AQ39" s="1677"/>
      <c r="AR39" s="1677"/>
      <c r="AS39" s="1677"/>
      <c r="AT39" s="1677"/>
      <c r="AU39" s="1677"/>
      <c r="AV39" s="1677"/>
      <c r="AW39" s="1677"/>
      <c r="AX39" s="1677"/>
      <c r="AY39" s="1677"/>
      <c r="AZ39" s="1677"/>
      <c r="BA39" s="1673"/>
      <c r="BB39" s="1674"/>
      <c r="BC39" s="1674"/>
      <c r="BD39" s="1674"/>
      <c r="BE39" s="1674"/>
      <c r="BF39" s="1674"/>
      <c r="BG39" s="1674"/>
      <c r="BH39" s="1675"/>
      <c r="BI39" s="27"/>
    </row>
    <row r="40" spans="4:61" x14ac:dyDescent="0.25">
      <c r="D40" s="26"/>
      <c r="E40" s="1044">
        <f t="shared" si="0"/>
        <v>26</v>
      </c>
      <c r="F40" s="1044"/>
      <c r="G40" s="1676"/>
      <c r="H40" s="1676"/>
      <c r="I40" s="1676"/>
      <c r="J40" s="1676"/>
      <c r="K40" s="1676"/>
      <c r="L40" s="1676"/>
      <c r="M40" s="1676"/>
      <c r="N40" s="1676"/>
      <c r="O40" s="1676"/>
      <c r="P40" s="1676"/>
      <c r="Q40" s="1676"/>
      <c r="R40" s="1676"/>
      <c r="S40" s="1676"/>
      <c r="T40" s="1676"/>
      <c r="U40" s="964"/>
      <c r="V40" s="964"/>
      <c r="W40" s="964"/>
      <c r="X40" s="964"/>
      <c r="Y40" s="964"/>
      <c r="Z40" s="964"/>
      <c r="AA40" s="964"/>
      <c r="AB40" s="964"/>
      <c r="AC40" s="964"/>
      <c r="AD40" s="964"/>
      <c r="AE40" s="964"/>
      <c r="AF40" s="1677"/>
      <c r="AG40" s="1677"/>
      <c r="AH40" s="1677"/>
      <c r="AI40" s="1677"/>
      <c r="AJ40" s="1677"/>
      <c r="AK40" s="1677"/>
      <c r="AL40" s="1677"/>
      <c r="AM40" s="1677"/>
      <c r="AN40" s="1677"/>
      <c r="AO40" s="1677"/>
      <c r="AP40" s="1677"/>
      <c r="AQ40" s="1677"/>
      <c r="AR40" s="1677"/>
      <c r="AS40" s="1677"/>
      <c r="AT40" s="1677"/>
      <c r="AU40" s="1677"/>
      <c r="AV40" s="1677"/>
      <c r="AW40" s="1677"/>
      <c r="AX40" s="1677"/>
      <c r="AY40" s="1677"/>
      <c r="AZ40" s="1677"/>
      <c r="BA40" s="1673"/>
      <c r="BB40" s="1674"/>
      <c r="BC40" s="1674"/>
      <c r="BD40" s="1674"/>
      <c r="BE40" s="1674"/>
      <c r="BF40" s="1674"/>
      <c r="BG40" s="1674"/>
      <c r="BH40" s="1675"/>
      <c r="BI40" s="27"/>
    </row>
    <row r="41" spans="4:61" x14ac:dyDescent="0.25">
      <c r="D41" s="26"/>
      <c r="E41" s="1044">
        <f t="shared" si="0"/>
        <v>27</v>
      </c>
      <c r="F41" s="1044"/>
      <c r="G41" s="1676"/>
      <c r="H41" s="1676"/>
      <c r="I41" s="1676"/>
      <c r="J41" s="1676"/>
      <c r="K41" s="1676"/>
      <c r="L41" s="1676"/>
      <c r="M41" s="1676"/>
      <c r="N41" s="1676"/>
      <c r="O41" s="1676"/>
      <c r="P41" s="1676"/>
      <c r="Q41" s="1676"/>
      <c r="R41" s="1676"/>
      <c r="S41" s="1676"/>
      <c r="T41" s="1676"/>
      <c r="U41" s="964"/>
      <c r="V41" s="964"/>
      <c r="W41" s="964"/>
      <c r="X41" s="964"/>
      <c r="Y41" s="964"/>
      <c r="Z41" s="964"/>
      <c r="AA41" s="964"/>
      <c r="AB41" s="964"/>
      <c r="AC41" s="964"/>
      <c r="AD41" s="964"/>
      <c r="AE41" s="964"/>
      <c r="AF41" s="1677"/>
      <c r="AG41" s="1677"/>
      <c r="AH41" s="1677"/>
      <c r="AI41" s="1677"/>
      <c r="AJ41" s="1677"/>
      <c r="AK41" s="1677"/>
      <c r="AL41" s="1677"/>
      <c r="AM41" s="1677"/>
      <c r="AN41" s="1677"/>
      <c r="AO41" s="1677"/>
      <c r="AP41" s="1677"/>
      <c r="AQ41" s="1677"/>
      <c r="AR41" s="1677"/>
      <c r="AS41" s="1677"/>
      <c r="AT41" s="1677"/>
      <c r="AU41" s="1677"/>
      <c r="AV41" s="1677"/>
      <c r="AW41" s="1677"/>
      <c r="AX41" s="1677"/>
      <c r="AY41" s="1677"/>
      <c r="AZ41" s="1677"/>
      <c r="BA41" s="1673"/>
      <c r="BB41" s="1674"/>
      <c r="BC41" s="1674"/>
      <c r="BD41" s="1674"/>
      <c r="BE41" s="1674"/>
      <c r="BF41" s="1674"/>
      <c r="BG41" s="1674"/>
      <c r="BH41" s="1675"/>
      <c r="BI41" s="27"/>
    </row>
    <row r="42" spans="4:61" x14ac:dyDescent="0.25">
      <c r="D42" s="26"/>
      <c r="E42" s="1044">
        <f>E41+1</f>
        <v>28</v>
      </c>
      <c r="F42" s="1044"/>
      <c r="G42" s="1676"/>
      <c r="H42" s="1676"/>
      <c r="I42" s="1676"/>
      <c r="J42" s="1676"/>
      <c r="K42" s="1676"/>
      <c r="L42" s="1676"/>
      <c r="M42" s="1676"/>
      <c r="N42" s="1676"/>
      <c r="O42" s="1676"/>
      <c r="P42" s="1676"/>
      <c r="Q42" s="1676"/>
      <c r="R42" s="1676"/>
      <c r="S42" s="1676"/>
      <c r="T42" s="1676"/>
      <c r="U42" s="964"/>
      <c r="V42" s="964"/>
      <c r="W42" s="964"/>
      <c r="X42" s="964"/>
      <c r="Y42" s="964"/>
      <c r="Z42" s="964"/>
      <c r="AA42" s="964"/>
      <c r="AB42" s="964"/>
      <c r="AC42" s="964"/>
      <c r="AD42" s="964"/>
      <c r="AE42" s="964"/>
      <c r="AF42" s="1677"/>
      <c r="AG42" s="1677"/>
      <c r="AH42" s="1677"/>
      <c r="AI42" s="1677"/>
      <c r="AJ42" s="1677"/>
      <c r="AK42" s="1677"/>
      <c r="AL42" s="1677"/>
      <c r="AM42" s="1677"/>
      <c r="AN42" s="1677"/>
      <c r="AO42" s="1677"/>
      <c r="AP42" s="1677"/>
      <c r="AQ42" s="1677"/>
      <c r="AR42" s="1677"/>
      <c r="AS42" s="1677"/>
      <c r="AT42" s="1677"/>
      <c r="AU42" s="1677"/>
      <c r="AV42" s="1677"/>
      <c r="AW42" s="1677"/>
      <c r="AX42" s="1677"/>
      <c r="AY42" s="1677"/>
      <c r="AZ42" s="1677"/>
      <c r="BA42" s="1673"/>
      <c r="BB42" s="1674"/>
      <c r="BC42" s="1674"/>
      <c r="BD42" s="1674"/>
      <c r="BE42" s="1674"/>
      <c r="BF42" s="1674"/>
      <c r="BG42" s="1674"/>
      <c r="BH42" s="1675"/>
      <c r="BI42" s="27"/>
    </row>
    <row r="43" spans="4:61" x14ac:dyDescent="0.25">
      <c r="D43" s="26"/>
      <c r="E43" s="1701">
        <f>E42+1</f>
        <v>29</v>
      </c>
      <c r="F43" s="1701"/>
      <c r="G43" s="1676"/>
      <c r="H43" s="1676"/>
      <c r="I43" s="1676"/>
      <c r="J43" s="1676"/>
      <c r="K43" s="1676"/>
      <c r="L43" s="1676"/>
      <c r="M43" s="1676"/>
      <c r="N43" s="1676"/>
      <c r="O43" s="1676"/>
      <c r="P43" s="1676"/>
      <c r="Q43" s="1676"/>
      <c r="R43" s="1676"/>
      <c r="S43" s="1676"/>
      <c r="T43" s="1676"/>
      <c r="U43" s="964"/>
      <c r="V43" s="964"/>
      <c r="W43" s="964"/>
      <c r="X43" s="964"/>
      <c r="Y43" s="964"/>
      <c r="Z43" s="964"/>
      <c r="AA43" s="964"/>
      <c r="AB43" s="964"/>
      <c r="AC43" s="964"/>
      <c r="AD43" s="964"/>
      <c r="AE43" s="964"/>
      <c r="AF43" s="1677"/>
      <c r="AG43" s="1677"/>
      <c r="AH43" s="1677"/>
      <c r="AI43" s="1677"/>
      <c r="AJ43" s="1677"/>
      <c r="AK43" s="1677"/>
      <c r="AL43" s="1677"/>
      <c r="AM43" s="1677"/>
      <c r="AN43" s="1677"/>
      <c r="AO43" s="1677"/>
      <c r="AP43" s="1677"/>
      <c r="AQ43" s="1677"/>
      <c r="AR43" s="1677"/>
      <c r="AS43" s="1677"/>
      <c r="AT43" s="1677"/>
      <c r="AU43" s="1677"/>
      <c r="AV43" s="1677"/>
      <c r="AW43" s="1677"/>
      <c r="AX43" s="1677"/>
      <c r="AY43" s="1677"/>
      <c r="AZ43" s="1677"/>
      <c r="BA43" s="1673"/>
      <c r="BB43" s="1674"/>
      <c r="BC43" s="1674"/>
      <c r="BD43" s="1674"/>
      <c r="BE43" s="1674"/>
      <c r="BF43" s="1674"/>
      <c r="BG43" s="1674"/>
      <c r="BH43" s="1675"/>
      <c r="BI43" s="27"/>
    </row>
    <row r="44" spans="4:61" x14ac:dyDescent="0.25">
      <c r="D44" s="26"/>
      <c r="E44" s="1044">
        <f>E43+1</f>
        <v>30</v>
      </c>
      <c r="F44" s="1044"/>
      <c r="G44" s="1700"/>
      <c r="H44" s="1676"/>
      <c r="I44" s="1676"/>
      <c r="J44" s="1676"/>
      <c r="K44" s="1676"/>
      <c r="L44" s="1676"/>
      <c r="M44" s="1676"/>
      <c r="N44" s="1676"/>
      <c r="O44" s="1676"/>
      <c r="P44" s="1676"/>
      <c r="Q44" s="1676"/>
      <c r="R44" s="1676"/>
      <c r="S44" s="1676"/>
      <c r="T44" s="1676"/>
      <c r="U44" s="964"/>
      <c r="V44" s="964"/>
      <c r="W44" s="964"/>
      <c r="X44" s="964"/>
      <c r="Y44" s="964"/>
      <c r="Z44" s="964"/>
      <c r="AA44" s="964"/>
      <c r="AB44" s="964"/>
      <c r="AC44" s="964"/>
      <c r="AD44" s="964"/>
      <c r="AE44" s="964"/>
      <c r="AF44" s="1677"/>
      <c r="AG44" s="1677"/>
      <c r="AH44" s="1677"/>
      <c r="AI44" s="1677"/>
      <c r="AJ44" s="1677"/>
      <c r="AK44" s="1677"/>
      <c r="AL44" s="1677"/>
      <c r="AM44" s="1677"/>
      <c r="AN44" s="1677"/>
      <c r="AO44" s="1677"/>
      <c r="AP44" s="1677"/>
      <c r="AQ44" s="1677"/>
      <c r="AR44" s="1677"/>
      <c r="AS44" s="1677"/>
      <c r="AT44" s="1677"/>
      <c r="AU44" s="1677"/>
      <c r="AV44" s="1677"/>
      <c r="AW44" s="1677"/>
      <c r="AX44" s="1677"/>
      <c r="AY44" s="1677"/>
      <c r="AZ44" s="1677"/>
      <c r="BA44" s="1673"/>
      <c r="BB44" s="1674"/>
      <c r="BC44" s="1674"/>
      <c r="BD44" s="1674"/>
      <c r="BE44" s="1674"/>
      <c r="BF44" s="1674"/>
      <c r="BG44" s="1674"/>
      <c r="BH44" s="1675"/>
      <c r="BI44" s="27"/>
    </row>
    <row r="45" spans="4:61" ht="15.75" thickBot="1" x14ac:dyDescent="0.3">
      <c r="D45" s="28"/>
      <c r="E45" s="1167"/>
      <c r="F45" s="1167"/>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1694" t="str">
        <f>IFERROR(AVERAGE(AF15:AO44),"0")</f>
        <v>0</v>
      </c>
      <c r="AG45" s="1695"/>
      <c r="AH45" s="1695"/>
      <c r="AI45" s="1695"/>
      <c r="AJ45" s="1695"/>
      <c r="AK45" s="1695"/>
      <c r="AL45" s="1695"/>
      <c r="AM45" s="1695"/>
      <c r="AN45" s="1695"/>
      <c r="AO45" s="1695"/>
      <c r="AP45" s="1694" t="str">
        <f>IFERROR(AVERAGE(AP15:AZ44),"0")</f>
        <v>0</v>
      </c>
      <c r="AQ45" s="1695"/>
      <c r="AR45" s="1695"/>
      <c r="AS45" s="1695"/>
      <c r="AT45" s="1695"/>
      <c r="AU45" s="1695"/>
      <c r="AV45" s="1695"/>
      <c r="AW45" s="1695"/>
      <c r="AX45" s="1695"/>
      <c r="AY45" s="1695"/>
      <c r="AZ45" s="1696"/>
      <c r="BA45" s="1697" t="str">
        <f>IFERROR(AVERAGE(BA15:BH44),"0")</f>
        <v>0</v>
      </c>
      <c r="BB45" s="1698"/>
      <c r="BC45" s="1698"/>
      <c r="BD45" s="1698"/>
      <c r="BE45" s="1698"/>
      <c r="BF45" s="1698"/>
      <c r="BG45" s="1698"/>
      <c r="BH45" s="1699"/>
      <c r="BI45" s="30"/>
    </row>
    <row r="46" spans="4:61" x14ac:dyDescent="0.25">
      <c r="E46" s="944"/>
      <c r="F46" s="944"/>
    </row>
  </sheetData>
  <sheetProtection algorithmName="SHA-512" hashValue="YCrSKfV7wCs5ag4OglQKjLrqzbpk6aGkb+NS/b2gtv6hS5K7tsAqMAvLnYwAgraPD8pKHIfiA1PAZb6z4AXPUw==" saltValue="rttx1ifltpx635mPa5Go2g==" spinCount="100000" sheet="1" objects="1" scenarios="1"/>
  <mergeCells count="204">
    <mergeCell ref="BO16:BV16"/>
    <mergeCell ref="E45:F45"/>
    <mergeCell ref="AF45:AO45"/>
    <mergeCell ref="AP45:AZ45"/>
    <mergeCell ref="BA45:BH45"/>
    <mergeCell ref="E46:F46"/>
    <mergeCell ref="E44:F44"/>
    <mergeCell ref="G44:T44"/>
    <mergeCell ref="U44:AE44"/>
    <mergeCell ref="AF44:AO44"/>
    <mergeCell ref="AP44:AZ44"/>
    <mergeCell ref="BA44:BH44"/>
    <mergeCell ref="E43:F43"/>
    <mergeCell ref="G43:T43"/>
    <mergeCell ref="U43:AE43"/>
    <mergeCell ref="AF43:AO43"/>
    <mergeCell ref="AP43:AZ43"/>
    <mergeCell ref="BA43:BH43"/>
    <mergeCell ref="E42:F42"/>
    <mergeCell ref="G42:T42"/>
    <mergeCell ref="U42:AE42"/>
    <mergeCell ref="AF42:AO42"/>
    <mergeCell ref="AP42:AZ42"/>
    <mergeCell ref="BA42:BH42"/>
    <mergeCell ref="E41:F41"/>
    <mergeCell ref="G41:T41"/>
    <mergeCell ref="U41:AE41"/>
    <mergeCell ref="AF41:AO41"/>
    <mergeCell ref="AP41:AZ41"/>
    <mergeCell ref="BA41:BH41"/>
    <mergeCell ref="E40:F40"/>
    <mergeCell ref="G40:T40"/>
    <mergeCell ref="U40:AE40"/>
    <mergeCell ref="AF40:AO40"/>
    <mergeCell ref="AP40:AZ40"/>
    <mergeCell ref="BA40:BH40"/>
    <mergeCell ref="E39:F39"/>
    <mergeCell ref="G39:T39"/>
    <mergeCell ref="U39:AE39"/>
    <mergeCell ref="AF39:AO39"/>
    <mergeCell ref="AP39:AZ39"/>
    <mergeCell ref="BA39:BH39"/>
    <mergeCell ref="E38:F38"/>
    <mergeCell ref="G38:T38"/>
    <mergeCell ref="U38:AE38"/>
    <mergeCell ref="AF38:AO38"/>
    <mergeCell ref="AP38:AZ38"/>
    <mergeCell ref="BA38:BH38"/>
    <mergeCell ref="E37:F37"/>
    <mergeCell ref="G37:T37"/>
    <mergeCell ref="U37:AE37"/>
    <mergeCell ref="AF37:AO37"/>
    <mergeCell ref="AP37:AZ37"/>
    <mergeCell ref="BA37:BH37"/>
    <mergeCell ref="E36:F36"/>
    <mergeCell ref="G36:T36"/>
    <mergeCell ref="U36:AE36"/>
    <mergeCell ref="AF36:AO36"/>
    <mergeCell ref="AP36:AZ36"/>
    <mergeCell ref="BA36:BH36"/>
    <mergeCell ref="E35:F35"/>
    <mergeCell ref="G35:T35"/>
    <mergeCell ref="U35:AE35"/>
    <mergeCell ref="AF35:AO35"/>
    <mergeCell ref="AP35:AZ35"/>
    <mergeCell ref="BA35:BH35"/>
    <mergeCell ref="E34:F34"/>
    <mergeCell ref="G34:T34"/>
    <mergeCell ref="U34:AE34"/>
    <mergeCell ref="AF34:AO34"/>
    <mergeCell ref="AP34:AZ34"/>
    <mergeCell ref="BA34:BH34"/>
    <mergeCell ref="E33:F33"/>
    <mergeCell ref="G33:T33"/>
    <mergeCell ref="U33:AE33"/>
    <mergeCell ref="AF33:AO33"/>
    <mergeCell ref="AP33:AZ33"/>
    <mergeCell ref="BA33:BH33"/>
    <mergeCell ref="E32:F32"/>
    <mergeCell ref="G32:T32"/>
    <mergeCell ref="U32:AE32"/>
    <mergeCell ref="AF32:AO32"/>
    <mergeCell ref="AP32:AZ32"/>
    <mergeCell ref="BA32:BH32"/>
    <mergeCell ref="E31:F31"/>
    <mergeCell ref="G31:T31"/>
    <mergeCell ref="U31:AE31"/>
    <mergeCell ref="AF31:AO31"/>
    <mergeCell ref="AP31:AZ31"/>
    <mergeCell ref="BA31:BH31"/>
    <mergeCell ref="E30:F30"/>
    <mergeCell ref="G30:T30"/>
    <mergeCell ref="U30:AE30"/>
    <mergeCell ref="AF30:AO30"/>
    <mergeCell ref="AP30:AZ30"/>
    <mergeCell ref="BA30:BH30"/>
    <mergeCell ref="E29:F29"/>
    <mergeCell ref="G29:T29"/>
    <mergeCell ref="U29:AE29"/>
    <mergeCell ref="AF29:AO29"/>
    <mergeCell ref="AP29:AZ29"/>
    <mergeCell ref="BA29:BH29"/>
    <mergeCell ref="E28:F28"/>
    <mergeCell ref="G28:T28"/>
    <mergeCell ref="U28:AE28"/>
    <mergeCell ref="AF28:AO28"/>
    <mergeCell ref="AP28:AZ28"/>
    <mergeCell ref="BA28:BH28"/>
    <mergeCell ref="E27:F27"/>
    <mergeCell ref="G27:T27"/>
    <mergeCell ref="U27:AE27"/>
    <mergeCell ref="AF27:AO27"/>
    <mergeCell ref="AP27:AZ27"/>
    <mergeCell ref="BA27:BH27"/>
    <mergeCell ref="E26:F26"/>
    <mergeCell ref="G26:T26"/>
    <mergeCell ref="U26:AE26"/>
    <mergeCell ref="AF26:AO26"/>
    <mergeCell ref="AP26:AZ26"/>
    <mergeCell ref="BA26:BH26"/>
    <mergeCell ref="E25:F25"/>
    <mergeCell ref="G25:T25"/>
    <mergeCell ref="U25:AE25"/>
    <mergeCell ref="AF25:AO25"/>
    <mergeCell ref="AP25:AZ25"/>
    <mergeCell ref="BA25:BH25"/>
    <mergeCell ref="E24:F24"/>
    <mergeCell ref="G24:T24"/>
    <mergeCell ref="U24:AE24"/>
    <mergeCell ref="AF24:AO24"/>
    <mergeCell ref="AP24:AZ24"/>
    <mergeCell ref="BA24:BH24"/>
    <mergeCell ref="E23:F23"/>
    <mergeCell ref="G23:T23"/>
    <mergeCell ref="U23:AE23"/>
    <mergeCell ref="AF23:AO23"/>
    <mergeCell ref="AP23:AZ23"/>
    <mergeCell ref="BA23:BH23"/>
    <mergeCell ref="E22:F22"/>
    <mergeCell ref="G22:T22"/>
    <mergeCell ref="U22:AE22"/>
    <mergeCell ref="AF22:AO22"/>
    <mergeCell ref="AP22:AZ22"/>
    <mergeCell ref="BA22:BH22"/>
    <mergeCell ref="E17:F17"/>
    <mergeCell ref="G17:T17"/>
    <mergeCell ref="U17:AE17"/>
    <mergeCell ref="AF17:AO17"/>
    <mergeCell ref="AP17:AZ17"/>
    <mergeCell ref="BA17:BH17"/>
    <mergeCell ref="E18:F18"/>
    <mergeCell ref="G18:T18"/>
    <mergeCell ref="U18:AE18"/>
    <mergeCell ref="AF18:AO18"/>
    <mergeCell ref="AP18:AZ18"/>
    <mergeCell ref="BA18:BH18"/>
    <mergeCell ref="E19:F19"/>
    <mergeCell ref="G19:T19"/>
    <mergeCell ref="U19:AE19"/>
    <mergeCell ref="AF19:AO19"/>
    <mergeCell ref="AP19:AZ19"/>
    <mergeCell ref="BA19:BH19"/>
    <mergeCell ref="E21:F21"/>
    <mergeCell ref="G21:T21"/>
    <mergeCell ref="U21:AE21"/>
    <mergeCell ref="AF21:AO21"/>
    <mergeCell ref="AP21:AZ21"/>
    <mergeCell ref="BA21:BH21"/>
    <mergeCell ref="E20:F20"/>
    <mergeCell ref="G20:T20"/>
    <mergeCell ref="U20:AE20"/>
    <mergeCell ref="AF20:AO20"/>
    <mergeCell ref="AP20:AZ20"/>
    <mergeCell ref="BA20:BH20"/>
    <mergeCell ref="BA15:BH15"/>
    <mergeCell ref="E16:F16"/>
    <mergeCell ref="G16:T16"/>
    <mergeCell ref="U16:AE16"/>
    <mergeCell ref="AF16:AO16"/>
    <mergeCell ref="AP16:AZ16"/>
    <mergeCell ref="BA16:BH16"/>
    <mergeCell ref="E13:T14"/>
    <mergeCell ref="U13:AE14"/>
    <mergeCell ref="AF13:AO14"/>
    <mergeCell ref="AP13:AZ14"/>
    <mergeCell ref="BA13:BH14"/>
    <mergeCell ref="E15:F15"/>
    <mergeCell ref="G15:T15"/>
    <mergeCell ref="U15:AE15"/>
    <mergeCell ref="AF15:AO15"/>
    <mergeCell ref="AP15:AZ15"/>
    <mergeCell ref="E9:W9"/>
    <mergeCell ref="AA9:AD9"/>
    <mergeCell ref="AH9:AP9"/>
    <mergeCell ref="AQ9:AS9"/>
    <mergeCell ref="AA11:AD11"/>
    <mergeCell ref="AH11:AP11"/>
    <mergeCell ref="AQ11:AS11"/>
    <mergeCell ref="D3:BI3"/>
    <mergeCell ref="E5:L5"/>
    <mergeCell ref="M5:AG5"/>
    <mergeCell ref="AA7:AD7"/>
    <mergeCell ref="AH7:AP7"/>
    <mergeCell ref="AQ7:AS7"/>
  </mergeCells>
  <conditionalFormatting sqref="AF15:AO44">
    <cfRule type="expression" dxfId="7" priority="1" stopIfTrue="1">
      <formula>U15=$BY$18</formula>
    </cfRule>
    <cfRule type="expression" dxfId="6" priority="4" stopIfTrue="1">
      <formula>U15=$BY$21</formula>
    </cfRule>
  </conditionalFormatting>
  <conditionalFormatting sqref="AP15:AZ44">
    <cfRule type="expression" dxfId="5" priority="2" stopIfTrue="1">
      <formula>AE15=$BY$17</formula>
    </cfRule>
    <cfRule type="expression" dxfId="4" priority="3" stopIfTrue="1">
      <formula>U15=$BY$20</formula>
    </cfRule>
    <cfRule type="expression" dxfId="3" priority="8" stopIfTrue="1">
      <formula>U15=$BY$17</formula>
    </cfRule>
  </conditionalFormatting>
  <conditionalFormatting sqref="BA15:BH44">
    <cfRule type="expression" dxfId="2" priority="5" stopIfTrue="1">
      <formula>$U15=$BY$19</formula>
    </cfRule>
    <cfRule type="expression" dxfId="1" priority="6" stopIfTrue="1">
      <formula>$U15=$BY$17</formula>
    </cfRule>
    <cfRule type="expression" dxfId="0" priority="7" stopIfTrue="1">
      <formula>$U15=$BY$18</formula>
    </cfRule>
  </conditionalFormatting>
  <dataValidations count="4">
    <dataValidation type="whole" allowBlank="1" showInputMessage="1" showErrorMessage="1" errorTitle="Code Enforcement" error="Hours cannot exceed 24 " sqref="AF15:AO44" xr:uid="{81907190-0A24-4B16-BCEE-4C406514033C}">
      <formula1>0</formula1>
      <formula2>24</formula2>
    </dataValidation>
    <dataValidation type="whole" allowBlank="1" showInputMessage="1" showErrorMessage="1" errorTitle="FLSE" error="Hours cannot exceed 10" sqref="BA15:BH44" xr:uid="{5652B38D-C1FF-479D-936C-051A77339D7B}">
      <formula1>0</formula1>
      <formula2>10</formula2>
    </dataValidation>
    <dataValidation type="whole" allowBlank="1" showInputMessage="1" showErrorMessage="1" errorTitle="Fire Investigator" error="Hours cannot exceed 48" sqref="AP15:AZ44" xr:uid="{E62282D4-C71E-4DF0-ADB4-5F69D8CA7AE8}">
      <formula1>0</formula1>
      <formula2>40</formula2>
    </dataValidation>
    <dataValidation type="list" allowBlank="1" showInputMessage="1" showErrorMessage="1" sqref="U15:AE44" xr:uid="{EC6907F0-C353-4C91-AE0A-B699BDF5D0CB}">
      <formula1>$BY$16:$BY$22</formula1>
    </dataValidation>
  </dataValidations>
  <printOptions horizontalCentered="1"/>
  <pageMargins left="0.2" right="0.2" top="1.25" bottom="0.75" header="0.3" footer="0.3"/>
  <pageSetup orientation="portrait" r:id="rId1"/>
  <headerFooter>
    <oddHeader>&amp;C&amp;G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C3C3-6CF9-4278-862E-26097DFF529D}">
  <sheetPr codeName="Sheet70">
    <tabColor theme="1"/>
    <pageSetUpPr fitToPage="1"/>
  </sheetPr>
  <dimension ref="B1:R8"/>
  <sheetViews>
    <sheetView showGridLines="0" showRowColHeaders="0" showZeros="0" zoomScaleNormal="100" workbookViewId="0"/>
  </sheetViews>
  <sheetFormatPr defaultColWidth="9.140625" defaultRowHeight="15" x14ac:dyDescent="0.25"/>
  <cols>
    <col min="1" max="1" width="6.140625" style="128" customWidth="1"/>
    <col min="2" max="2" width="4.42578125" style="210" customWidth="1"/>
    <col min="3" max="3" width="10.85546875" style="128" bestFit="1" customWidth="1"/>
    <col min="4" max="4" width="16.140625" style="128" bestFit="1" customWidth="1"/>
    <col min="5" max="5" width="13" style="128" customWidth="1"/>
    <col min="6" max="6" width="12.7109375" style="128" customWidth="1"/>
    <col min="7" max="7" width="13.5703125" style="128" customWidth="1"/>
    <col min="8" max="8" width="12.7109375" style="128" customWidth="1"/>
    <col min="9" max="10" width="11.7109375" style="128" customWidth="1"/>
    <col min="11" max="11" width="11.42578125" style="128" customWidth="1"/>
    <col min="12" max="12" width="14.140625" style="128" customWidth="1"/>
    <col min="13" max="14" width="12.7109375" style="128" customWidth="1"/>
    <col min="15" max="15" width="15" style="210" customWidth="1"/>
    <col min="16" max="16" width="9.5703125" style="128" customWidth="1"/>
    <col min="17" max="17" width="5.5703125" style="128" hidden="1" customWidth="1"/>
    <col min="18" max="18" width="7.140625" style="128" hidden="1" customWidth="1"/>
    <col min="19" max="19" width="9.7109375" style="128" bestFit="1" customWidth="1"/>
    <col min="20" max="16384" width="9.140625" style="128"/>
  </cols>
  <sheetData>
    <row r="1" spans="2:15" ht="37.5" customHeight="1" thickBot="1" x14ac:dyDescent="0.3">
      <c r="B1" s="1704" t="s">
        <v>519</v>
      </c>
      <c r="C1" s="1705"/>
      <c r="D1" s="1705"/>
      <c r="E1" s="1705"/>
      <c r="F1" s="1705"/>
      <c r="G1" s="1705"/>
      <c r="H1" s="1705"/>
      <c r="I1" s="1705"/>
      <c r="J1" s="1705"/>
      <c r="K1" s="1705"/>
      <c r="L1" s="1705"/>
      <c r="M1" s="1705"/>
      <c r="N1" s="1705"/>
      <c r="O1" s="1706"/>
    </row>
    <row r="2" spans="2:15" s="207" customFormat="1" ht="65.25" customHeight="1" x14ac:dyDescent="0.4">
      <c r="B2" s="1707" t="s">
        <v>520</v>
      </c>
      <c r="C2" s="1708"/>
      <c r="D2" s="1708"/>
      <c r="E2" s="1708"/>
      <c r="F2" s="1708"/>
      <c r="G2" s="1708"/>
      <c r="H2" s="1708"/>
      <c r="I2" s="1708"/>
      <c r="J2" s="1708"/>
      <c r="K2" s="1708"/>
      <c r="L2" s="1708"/>
      <c r="M2" s="1708"/>
      <c r="N2" s="1708"/>
      <c r="O2" s="1709"/>
    </row>
    <row r="3" spans="2:15" s="208" customFormat="1" ht="69" customHeight="1" x14ac:dyDescent="0.25">
      <c r="B3" s="1707" t="s">
        <v>521</v>
      </c>
      <c r="C3" s="1708"/>
      <c r="D3" s="1708"/>
      <c r="E3" s="1708"/>
      <c r="F3" s="1708"/>
      <c r="G3" s="1708"/>
      <c r="H3" s="1708"/>
      <c r="I3" s="1708"/>
      <c r="J3" s="1708"/>
      <c r="K3" s="1708"/>
      <c r="L3" s="1708"/>
      <c r="M3" s="1708"/>
      <c r="N3" s="1708"/>
      <c r="O3" s="1709"/>
    </row>
    <row r="4" spans="2:15" s="207" customFormat="1" ht="40.5" customHeight="1" x14ac:dyDescent="0.4">
      <c r="B4" s="1710" t="s">
        <v>522</v>
      </c>
      <c r="C4" s="1711"/>
      <c r="D4" s="1711"/>
      <c r="E4" s="1711"/>
      <c r="F4" s="1711"/>
      <c r="G4" s="1711"/>
      <c r="H4" s="1711"/>
      <c r="I4" s="1711"/>
      <c r="J4" s="1711"/>
      <c r="K4" s="1711"/>
      <c r="L4" s="1711"/>
      <c r="M4" s="1711"/>
      <c r="N4" s="1711"/>
      <c r="O4" s="1712"/>
    </row>
    <row r="5" spans="2:15" s="207" customFormat="1" ht="79.5" customHeight="1" thickBot="1" x14ac:dyDescent="0.45">
      <c r="B5" s="1713" t="s">
        <v>523</v>
      </c>
      <c r="C5" s="1714"/>
      <c r="D5" s="1714"/>
      <c r="E5" s="1714"/>
      <c r="F5" s="1714"/>
      <c r="G5" s="1714"/>
      <c r="H5" s="1714"/>
      <c r="I5" s="1714"/>
      <c r="J5" s="1714"/>
      <c r="K5" s="1714"/>
      <c r="L5" s="1714"/>
      <c r="M5" s="1714"/>
      <c r="N5" s="1714"/>
      <c r="O5" s="1715"/>
    </row>
    <row r="6" spans="2:15" s="207" customFormat="1" ht="2.25" customHeight="1" x14ac:dyDescent="0.4">
      <c r="B6" s="209"/>
      <c r="O6" s="209"/>
    </row>
    <row r="7" spans="2:15" s="207" customFormat="1" ht="26.25" x14ac:dyDescent="0.4">
      <c r="B7" s="209"/>
      <c r="O7" s="209"/>
    </row>
    <row r="8" spans="2:15" ht="18.75" x14ac:dyDescent="0.3">
      <c r="D8" s="1702"/>
      <c r="E8" s="1703"/>
      <c r="F8" s="1703"/>
      <c r="G8" s="1703"/>
      <c r="H8" s="1703"/>
      <c r="I8" s="1703"/>
      <c r="J8" s="1703"/>
      <c r="K8" s="1703"/>
      <c r="L8" s="1703"/>
      <c r="M8" s="1703"/>
    </row>
  </sheetData>
  <sheetProtection algorithmName="SHA-512" hashValue="q9yKADheeUXGdgF5Vq0AGqjggWnSUO4HYDHSA7Qolvgk6LmLUypuYzYQ4zwzl07Q4gV/PsggqxKCBCgytePLwg==" saltValue="GcMKgglEdcwJNyBu9kJjPA==" spinCount="100000" sheet="1" objects="1" scenarios="1"/>
  <mergeCells count="6">
    <mergeCell ref="D8:M8"/>
    <mergeCell ref="B1:O1"/>
    <mergeCell ref="B2:O2"/>
    <mergeCell ref="B3:O3"/>
    <mergeCell ref="B4:O4"/>
    <mergeCell ref="B5:O5"/>
  </mergeCells>
  <pageMargins left="0.7" right="0.7" top="0.75" bottom="0.75" header="0.3" footer="0.3"/>
  <pageSetup scale="52" fitToHeight="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64F35-DB6F-4DAF-90E8-C53F0907828F}">
  <sheetPr>
    <tabColor theme="1"/>
  </sheetPr>
  <dimension ref="B1:R325"/>
  <sheetViews>
    <sheetView showGridLines="0" showRowColHeaders="0" showZeros="0" zoomScaleNormal="100" workbookViewId="0">
      <pane ySplit="9" topLeftCell="A10" activePane="bottomLeft" state="frozen"/>
      <selection activeCell="F41" sqref="F41"/>
      <selection pane="bottomLeft"/>
    </sheetView>
  </sheetViews>
  <sheetFormatPr defaultColWidth="9.140625" defaultRowHeight="15" x14ac:dyDescent="0.25"/>
  <cols>
    <col min="1" max="1" width="3.140625" style="128" customWidth="1"/>
    <col min="2" max="2" width="10.42578125" style="210" customWidth="1"/>
    <col min="3" max="3" width="13.5703125" style="128" customWidth="1"/>
    <col min="4" max="4" width="19.85546875" style="128" bestFit="1" customWidth="1"/>
    <col min="5" max="14" width="14.7109375" style="128" customWidth="1"/>
    <col min="15" max="15" width="21.5703125" style="210" bestFit="1" customWidth="1"/>
    <col min="16" max="16" width="54.7109375" style="128" customWidth="1"/>
    <col min="17" max="18" width="41.42578125" style="128" hidden="1" customWidth="1"/>
    <col min="19" max="16384" width="9.140625" style="128"/>
  </cols>
  <sheetData>
    <row r="1" spans="2:18" s="211" customFormat="1" ht="23.25" customHeight="1" x14ac:dyDescent="0.25">
      <c r="B1" s="1718" t="s">
        <v>524</v>
      </c>
      <c r="C1" s="1719"/>
      <c r="D1" s="1719"/>
      <c r="E1" s="1719"/>
      <c r="F1" s="1719"/>
      <c r="G1" s="1719"/>
      <c r="H1" s="1719"/>
      <c r="I1" s="1719"/>
      <c r="J1" s="1719"/>
      <c r="K1" s="1719"/>
      <c r="L1" s="1719"/>
      <c r="M1" s="1719"/>
      <c r="N1" s="1719"/>
      <c r="O1" s="1719"/>
      <c r="P1" s="1720"/>
    </row>
    <row r="2" spans="2:18" s="211" customFormat="1" ht="19.5" customHeight="1" thickBot="1" x14ac:dyDescent="0.3">
      <c r="B2" s="212"/>
      <c r="C2" s="213"/>
      <c r="D2" s="213"/>
      <c r="E2" s="213"/>
      <c r="F2" s="214"/>
      <c r="G2" s="549" t="s">
        <v>525</v>
      </c>
      <c r="H2" s="549"/>
      <c r="I2" s="1725">
        <f>'Department Information'!E3</f>
        <v>0</v>
      </c>
      <c r="J2" s="1725"/>
      <c r="K2" s="1725"/>
      <c r="L2" s="1725"/>
      <c r="M2" s="1725"/>
      <c r="N2" s="549"/>
      <c r="O2" s="549"/>
      <c r="P2" s="550"/>
    </row>
    <row r="3" spans="2:18" s="211" customFormat="1" ht="9.75" customHeight="1" thickBot="1" x14ac:dyDescent="0.3">
      <c r="B3" s="551"/>
      <c r="C3" s="552"/>
      <c r="D3" s="552"/>
      <c r="E3" s="552"/>
      <c r="F3" s="553"/>
      <c r="G3" s="554"/>
      <c r="H3" s="554"/>
      <c r="I3" s="555"/>
      <c r="J3" s="555"/>
      <c r="K3" s="555"/>
      <c r="L3" s="555"/>
      <c r="M3" s="555"/>
      <c r="N3" s="555"/>
      <c r="O3" s="555"/>
      <c r="P3" s="556"/>
    </row>
    <row r="4" spans="2:18" s="211" customFormat="1" ht="20.25" customHeight="1" thickBot="1" x14ac:dyDescent="0.4">
      <c r="B4" s="215"/>
      <c r="E4" s="216"/>
      <c r="F4" s="217"/>
      <c r="G4" s="216"/>
      <c r="H4" s="218" t="s">
        <v>111</v>
      </c>
      <c r="I4" s="557">
        <f>E311</f>
        <v>0</v>
      </c>
      <c r="J4" s="1721"/>
      <c r="K4" s="1721"/>
      <c r="L4" s="1721"/>
      <c r="M4" s="1721"/>
      <c r="N4" s="1721"/>
      <c r="O4" s="558"/>
      <c r="P4" s="532"/>
    </row>
    <row r="5" spans="2:18" ht="0.75" hidden="1" customHeight="1" x14ac:dyDescent="0.25">
      <c r="B5" s="219"/>
      <c r="C5" s="216"/>
      <c r="D5" s="220"/>
      <c r="E5" s="221"/>
      <c r="F5" s="221"/>
      <c r="G5" s="221"/>
      <c r="H5" s="220"/>
      <c r="J5" s="221"/>
      <c r="K5" s="221"/>
      <c r="L5" s="221"/>
      <c r="M5" s="221"/>
      <c r="N5" s="221"/>
      <c r="O5" s="220"/>
      <c r="P5" s="559"/>
    </row>
    <row r="6" spans="2:18" ht="19.5" customHeight="1" thickBot="1" x14ac:dyDescent="0.3">
      <c r="B6" s="1722" t="str">
        <f>B313</f>
        <v>Percentage of time the First in Engine on Scene under 320 Seconds (5 min 20 seconds):</v>
      </c>
      <c r="C6" s="1721"/>
      <c r="D6" s="1721"/>
      <c r="E6" s="1721"/>
      <c r="F6" s="1721"/>
      <c r="G6" s="1721"/>
      <c r="H6" s="1721"/>
      <c r="I6" s="560">
        <f>IF(I313&gt;1,"100%",I313)</f>
        <v>0</v>
      </c>
      <c r="J6" s="1721" t="s">
        <v>818</v>
      </c>
      <c r="K6" s="1721"/>
      <c r="L6" s="1721"/>
      <c r="M6" s="1721"/>
      <c r="N6" s="1721"/>
      <c r="O6" s="557">
        <f>H311</f>
        <v>0</v>
      </c>
      <c r="P6" s="561"/>
    </row>
    <row r="7" spans="2:18" ht="21" customHeight="1" thickBot="1" x14ac:dyDescent="0.3">
      <c r="B7" s="1723" t="str">
        <f>B314</f>
        <v>Percentage of time the Second in Engine and Ladder/Service on Scene under 560 Seconds (9 min 20 seconds):</v>
      </c>
      <c r="C7" s="1724"/>
      <c r="D7" s="1724"/>
      <c r="E7" s="1724"/>
      <c r="F7" s="1724"/>
      <c r="G7" s="1724"/>
      <c r="H7" s="1724"/>
      <c r="I7" s="560">
        <f>IF(I314&gt;1,"100%",I314)</f>
        <v>0</v>
      </c>
      <c r="J7" s="1721" t="s">
        <v>819</v>
      </c>
      <c r="K7" s="1721"/>
      <c r="L7" s="1721"/>
      <c r="M7" s="1721"/>
      <c r="N7" s="1721"/>
      <c r="O7" s="557">
        <f>O311</f>
        <v>0</v>
      </c>
      <c r="P7" s="559"/>
    </row>
    <row r="8" spans="2:18" ht="7.5" customHeight="1" thickBot="1" x14ac:dyDescent="0.3">
      <c r="B8" s="562"/>
      <c r="C8" s="563"/>
      <c r="D8" s="563"/>
      <c r="E8" s="563"/>
      <c r="F8" s="563"/>
      <c r="G8" s="563"/>
      <c r="H8" s="563"/>
      <c r="I8" s="563"/>
      <c r="J8" s="563"/>
      <c r="K8" s="563"/>
      <c r="L8" s="563"/>
      <c r="M8" s="563"/>
      <c r="N8" s="563"/>
      <c r="O8" s="564"/>
      <c r="P8" s="565"/>
    </row>
    <row r="9" spans="2:18" s="570" customFormat="1" ht="57.75" customHeight="1" thickBot="1" x14ac:dyDescent="0.3">
      <c r="B9" s="566" t="s">
        <v>820</v>
      </c>
      <c r="C9" s="567" t="s">
        <v>526</v>
      </c>
      <c r="D9" s="567" t="s">
        <v>527</v>
      </c>
      <c r="E9" s="567" t="s">
        <v>528</v>
      </c>
      <c r="F9" s="567" t="s">
        <v>529</v>
      </c>
      <c r="G9" s="567" t="s">
        <v>530</v>
      </c>
      <c r="H9" s="567" t="s">
        <v>531</v>
      </c>
      <c r="I9" s="567" t="s">
        <v>532</v>
      </c>
      <c r="J9" s="567" t="s">
        <v>533</v>
      </c>
      <c r="K9" s="567" t="s">
        <v>534</v>
      </c>
      <c r="L9" s="567" t="s">
        <v>535</v>
      </c>
      <c r="M9" s="567" t="s">
        <v>536</v>
      </c>
      <c r="N9" s="567" t="s">
        <v>821</v>
      </c>
      <c r="O9" s="568" t="s">
        <v>537</v>
      </c>
      <c r="P9" s="569" t="s">
        <v>253</v>
      </c>
      <c r="Q9" s="570" t="s">
        <v>430</v>
      </c>
      <c r="R9" s="570" t="s">
        <v>822</v>
      </c>
    </row>
    <row r="10" spans="2:18" x14ac:dyDescent="0.25">
      <c r="B10" s="571">
        <v>1</v>
      </c>
      <c r="C10" s="223"/>
      <c r="D10" s="100"/>
      <c r="E10" s="224"/>
      <c r="F10" s="224"/>
      <c r="G10" s="225">
        <f>Table13[[#This Row],[1st Engine Arrival Time]]-Table13[[#This Row],[ Dispatch Time]]</f>
        <v>0</v>
      </c>
      <c r="H10" s="226" t="str">
        <f t="shared" ref="H10:H73" si="0">IF(ISBLANK(E10),"",IF(G10&lt;$Q$10,"Yes","No"))</f>
        <v/>
      </c>
      <c r="I10" s="224"/>
      <c r="J10" s="226">
        <f t="shared" ref="J10:J73" si="1">I10-E10</f>
        <v>0</v>
      </c>
      <c r="K10" s="226" t="str">
        <f t="shared" ref="K10:K73" si="2">IF(ISBLANK(E10),"",IF(J10&lt;$R$10,"Yes","No"))</f>
        <v/>
      </c>
      <c r="L10" s="224"/>
      <c r="M10" s="226">
        <f>Table13[[#This Row],[Ladder/Service  Arrival Time]]-Table13[[#This Row],[ Dispatch Time]]</f>
        <v>0</v>
      </c>
      <c r="N10" s="226" t="str">
        <f t="shared" ref="N10:N73" si="3">IF(ISBLANK(E10),"",IF(M10&lt;$R$10,"Yes","No"))</f>
        <v/>
      </c>
      <c r="O10" s="572" t="str">
        <f t="shared" ref="O10:O73" si="4">IF(ISBLANK(E10),"",IF(AND(K10=$Q$11,N10=$Q$11),"Yes","No"))</f>
        <v/>
      </c>
      <c r="P10" s="573"/>
      <c r="Q10" s="227">
        <v>3.7152777777777774E-3</v>
      </c>
      <c r="R10" s="228">
        <v>6.4930555555555549E-3</v>
      </c>
    </row>
    <row r="11" spans="2:18" x14ac:dyDescent="0.25">
      <c r="B11" s="571">
        <f>B10+1</f>
        <v>2</v>
      </c>
      <c r="C11" s="223"/>
      <c r="D11" s="100"/>
      <c r="E11" s="224"/>
      <c r="F11" s="224"/>
      <c r="G11" s="225">
        <f>Table13[[#This Row],[1st Engine Arrival Time]]-Table13[[#This Row],[ Dispatch Time]]</f>
        <v>0</v>
      </c>
      <c r="H11" s="226" t="str">
        <f t="shared" si="0"/>
        <v/>
      </c>
      <c r="I11" s="224"/>
      <c r="J11" s="226">
        <f t="shared" si="1"/>
        <v>0</v>
      </c>
      <c r="K11" s="226" t="str">
        <f t="shared" si="2"/>
        <v/>
      </c>
      <c r="L11" s="224"/>
      <c r="M11" s="226">
        <f>Table13[[#This Row],[Ladder/Service  Arrival Time]]-Table13[[#This Row],[ Dispatch Time]]</f>
        <v>0</v>
      </c>
      <c r="N11" s="226" t="str">
        <f t="shared" si="3"/>
        <v/>
      </c>
      <c r="O11" s="572" t="str">
        <f t="shared" si="4"/>
        <v/>
      </c>
      <c r="P11" s="573"/>
      <c r="Q11" s="229" t="s">
        <v>40</v>
      </c>
      <c r="R11" s="228"/>
    </row>
    <row r="12" spans="2:18" x14ac:dyDescent="0.25">
      <c r="B12" s="571">
        <f t="shared" ref="B12:B75" si="5">B11+1</f>
        <v>3</v>
      </c>
      <c r="C12" s="223"/>
      <c r="D12" s="100"/>
      <c r="E12" s="224"/>
      <c r="F12" s="224"/>
      <c r="G12" s="225">
        <f>Table13[[#This Row],[1st Engine Arrival Time]]-Table13[[#This Row],[ Dispatch Time]]</f>
        <v>0</v>
      </c>
      <c r="H12" s="226" t="str">
        <f t="shared" si="0"/>
        <v/>
      </c>
      <c r="I12" s="224"/>
      <c r="J12" s="226">
        <f t="shared" si="1"/>
        <v>0</v>
      </c>
      <c r="K12" s="226" t="str">
        <f t="shared" si="2"/>
        <v/>
      </c>
      <c r="L12" s="224"/>
      <c r="M12" s="226">
        <f>Table13[[#This Row],[Ladder/Service  Arrival Time]]-Table13[[#This Row],[ Dispatch Time]]</f>
        <v>0</v>
      </c>
      <c r="N12" s="226" t="str">
        <f t="shared" si="3"/>
        <v/>
      </c>
      <c r="O12" s="572" t="str">
        <f t="shared" si="4"/>
        <v/>
      </c>
      <c r="P12" s="573"/>
    </row>
    <row r="13" spans="2:18" s="574" customFormat="1" x14ac:dyDescent="0.25">
      <c r="B13" s="571">
        <f t="shared" si="5"/>
        <v>4</v>
      </c>
      <c r="C13" s="223"/>
      <c r="D13" s="100"/>
      <c r="E13" s="224"/>
      <c r="F13" s="224"/>
      <c r="G13" s="225">
        <f>Table13[[#This Row],[1st Engine Arrival Time]]-Table13[[#This Row],[ Dispatch Time]]</f>
        <v>0</v>
      </c>
      <c r="H13" s="226" t="str">
        <f t="shared" si="0"/>
        <v/>
      </c>
      <c r="I13" s="224"/>
      <c r="J13" s="226">
        <f t="shared" si="1"/>
        <v>0</v>
      </c>
      <c r="K13" s="226" t="str">
        <f t="shared" si="2"/>
        <v/>
      </c>
      <c r="L13" s="224"/>
      <c r="M13" s="226">
        <f>Table13[[#This Row],[Ladder/Service  Arrival Time]]-Table13[[#This Row],[ Dispatch Time]]</f>
        <v>0</v>
      </c>
      <c r="N13" s="226" t="str">
        <f t="shared" si="3"/>
        <v/>
      </c>
      <c r="O13" s="572" t="str">
        <f t="shared" si="4"/>
        <v/>
      </c>
      <c r="P13" s="573"/>
    </row>
    <row r="14" spans="2:18" s="574" customFormat="1" x14ac:dyDescent="0.25">
      <c r="B14" s="571">
        <f t="shared" si="5"/>
        <v>5</v>
      </c>
      <c r="C14" s="223"/>
      <c r="D14" s="100"/>
      <c r="E14" s="224"/>
      <c r="F14" s="224"/>
      <c r="G14" s="225">
        <f>Table13[[#This Row],[1st Engine Arrival Time]]-Table13[[#This Row],[ Dispatch Time]]</f>
        <v>0</v>
      </c>
      <c r="H14" s="226" t="str">
        <f t="shared" si="0"/>
        <v/>
      </c>
      <c r="I14" s="224"/>
      <c r="J14" s="226">
        <f t="shared" si="1"/>
        <v>0</v>
      </c>
      <c r="K14" s="226" t="str">
        <f t="shared" si="2"/>
        <v/>
      </c>
      <c r="L14" s="224"/>
      <c r="M14" s="226">
        <f>Table13[[#This Row],[Ladder/Service  Arrival Time]]-Table13[[#This Row],[ Dispatch Time]]</f>
        <v>0</v>
      </c>
      <c r="N14" s="226" t="str">
        <f t="shared" si="3"/>
        <v/>
      </c>
      <c r="O14" s="572" t="str">
        <f t="shared" si="4"/>
        <v/>
      </c>
      <c r="P14" s="573"/>
    </row>
    <row r="15" spans="2:18" s="574" customFormat="1" x14ac:dyDescent="0.25">
      <c r="B15" s="571">
        <f t="shared" si="5"/>
        <v>6</v>
      </c>
      <c r="C15" s="223"/>
      <c r="D15" s="100"/>
      <c r="E15" s="224"/>
      <c r="F15" s="224"/>
      <c r="G15" s="225">
        <f>Table13[[#This Row],[1st Engine Arrival Time]]-Table13[[#This Row],[ Dispatch Time]]</f>
        <v>0</v>
      </c>
      <c r="H15" s="575" t="str">
        <f t="shared" si="0"/>
        <v/>
      </c>
      <c r="I15" s="224"/>
      <c r="J15" s="226">
        <f t="shared" si="1"/>
        <v>0</v>
      </c>
      <c r="K15" s="575" t="str">
        <f t="shared" si="2"/>
        <v/>
      </c>
      <c r="L15" s="224"/>
      <c r="M15" s="226">
        <f>Table13[[#This Row],[Ladder/Service  Arrival Time]]-Table13[[#This Row],[ Dispatch Time]]</f>
        <v>0</v>
      </c>
      <c r="N15" s="575" t="str">
        <f t="shared" si="3"/>
        <v/>
      </c>
      <c r="O15" s="572" t="str">
        <f t="shared" si="4"/>
        <v/>
      </c>
      <c r="P15" s="573"/>
    </row>
    <row r="16" spans="2:18" s="574" customFormat="1" x14ac:dyDescent="0.25">
      <c r="B16" s="571">
        <f t="shared" si="5"/>
        <v>7</v>
      </c>
      <c r="C16" s="223"/>
      <c r="D16" s="100"/>
      <c r="E16" s="224"/>
      <c r="F16" s="224"/>
      <c r="G16" s="225">
        <f>Table13[[#This Row],[1st Engine Arrival Time]]-Table13[[#This Row],[ Dispatch Time]]</f>
        <v>0</v>
      </c>
      <c r="H16" s="226" t="str">
        <f t="shared" si="0"/>
        <v/>
      </c>
      <c r="I16" s="224"/>
      <c r="J16" s="226">
        <f t="shared" si="1"/>
        <v>0</v>
      </c>
      <c r="K16" s="226" t="str">
        <f t="shared" si="2"/>
        <v/>
      </c>
      <c r="L16" s="224"/>
      <c r="M16" s="226">
        <f>Table13[[#This Row],[Ladder/Service  Arrival Time]]-Table13[[#This Row],[ Dispatch Time]]</f>
        <v>0</v>
      </c>
      <c r="N16" s="226" t="str">
        <f t="shared" si="3"/>
        <v/>
      </c>
      <c r="O16" s="572" t="str">
        <f t="shared" si="4"/>
        <v/>
      </c>
      <c r="P16" s="573"/>
    </row>
    <row r="17" spans="2:16" s="574" customFormat="1" x14ac:dyDescent="0.25">
      <c r="B17" s="571">
        <f t="shared" si="5"/>
        <v>8</v>
      </c>
      <c r="C17" s="223"/>
      <c r="D17" s="100"/>
      <c r="E17" s="224"/>
      <c r="F17" s="224"/>
      <c r="G17" s="225">
        <f>Table13[[#This Row],[1st Engine Arrival Time]]-Table13[[#This Row],[ Dispatch Time]]</f>
        <v>0</v>
      </c>
      <c r="H17" s="226" t="str">
        <f t="shared" si="0"/>
        <v/>
      </c>
      <c r="I17" s="224"/>
      <c r="J17" s="226">
        <f t="shared" si="1"/>
        <v>0</v>
      </c>
      <c r="K17" s="226" t="str">
        <f t="shared" si="2"/>
        <v/>
      </c>
      <c r="L17" s="224"/>
      <c r="M17" s="226">
        <f>Table13[[#This Row],[Ladder/Service  Arrival Time]]-Table13[[#This Row],[ Dispatch Time]]</f>
        <v>0</v>
      </c>
      <c r="N17" s="226" t="str">
        <f t="shared" si="3"/>
        <v/>
      </c>
      <c r="O17" s="572" t="str">
        <f t="shared" si="4"/>
        <v/>
      </c>
      <c r="P17" s="573"/>
    </row>
    <row r="18" spans="2:16" s="574" customFormat="1" x14ac:dyDescent="0.25">
      <c r="B18" s="571">
        <f t="shared" si="5"/>
        <v>9</v>
      </c>
      <c r="C18" s="223"/>
      <c r="D18" s="100"/>
      <c r="E18" s="224"/>
      <c r="F18" s="224"/>
      <c r="G18" s="225">
        <f>Table13[[#This Row],[1st Engine Arrival Time]]-Table13[[#This Row],[ Dispatch Time]]</f>
        <v>0</v>
      </c>
      <c r="H18" s="226" t="str">
        <f t="shared" si="0"/>
        <v/>
      </c>
      <c r="I18" s="224"/>
      <c r="J18" s="226">
        <f t="shared" si="1"/>
        <v>0</v>
      </c>
      <c r="K18" s="226" t="str">
        <f t="shared" si="2"/>
        <v/>
      </c>
      <c r="L18" s="224"/>
      <c r="M18" s="226">
        <f>Table13[[#This Row],[Ladder/Service  Arrival Time]]-Table13[[#This Row],[ Dispatch Time]]</f>
        <v>0</v>
      </c>
      <c r="N18" s="226" t="str">
        <f t="shared" si="3"/>
        <v/>
      </c>
      <c r="O18" s="572" t="str">
        <f t="shared" si="4"/>
        <v/>
      </c>
      <c r="P18" s="573"/>
    </row>
    <row r="19" spans="2:16" s="574" customFormat="1" x14ac:dyDescent="0.25">
      <c r="B19" s="571">
        <f t="shared" si="5"/>
        <v>10</v>
      </c>
      <c r="C19" s="223"/>
      <c r="D19" s="100"/>
      <c r="E19" s="224"/>
      <c r="F19" s="224"/>
      <c r="G19" s="225">
        <f>Table13[[#This Row],[1st Engine Arrival Time]]-Table13[[#This Row],[ Dispatch Time]]</f>
        <v>0</v>
      </c>
      <c r="H19" s="226" t="str">
        <f t="shared" si="0"/>
        <v/>
      </c>
      <c r="I19" s="224"/>
      <c r="J19" s="226">
        <f t="shared" si="1"/>
        <v>0</v>
      </c>
      <c r="K19" s="226" t="str">
        <f t="shared" si="2"/>
        <v/>
      </c>
      <c r="L19" s="224"/>
      <c r="M19" s="226">
        <f>Table13[[#This Row],[Ladder/Service  Arrival Time]]-Table13[[#This Row],[ Dispatch Time]]</f>
        <v>0</v>
      </c>
      <c r="N19" s="226" t="str">
        <f t="shared" si="3"/>
        <v/>
      </c>
      <c r="O19" s="572" t="str">
        <f t="shared" si="4"/>
        <v/>
      </c>
      <c r="P19" s="573"/>
    </row>
    <row r="20" spans="2:16" x14ac:dyDescent="0.25">
      <c r="B20" s="571">
        <f t="shared" si="5"/>
        <v>11</v>
      </c>
      <c r="C20" s="223"/>
      <c r="D20" s="100"/>
      <c r="E20" s="224"/>
      <c r="F20" s="224"/>
      <c r="G20" s="225">
        <f>Table13[[#This Row],[1st Engine Arrival Time]]-Table13[[#This Row],[ Dispatch Time]]</f>
        <v>0</v>
      </c>
      <c r="H20" s="226" t="str">
        <f t="shared" si="0"/>
        <v/>
      </c>
      <c r="I20" s="224"/>
      <c r="J20" s="226">
        <f t="shared" si="1"/>
        <v>0</v>
      </c>
      <c r="K20" s="226" t="str">
        <f t="shared" si="2"/>
        <v/>
      </c>
      <c r="L20" s="224"/>
      <c r="M20" s="226">
        <f>Table13[[#This Row],[Ladder/Service  Arrival Time]]-Table13[[#This Row],[ Dispatch Time]]</f>
        <v>0</v>
      </c>
      <c r="N20" s="226" t="str">
        <f t="shared" si="3"/>
        <v/>
      </c>
      <c r="O20" s="572" t="str">
        <f t="shared" si="4"/>
        <v/>
      </c>
      <c r="P20" s="573"/>
    </row>
    <row r="21" spans="2:16" x14ac:dyDescent="0.25">
      <c r="B21" s="571">
        <f t="shared" si="5"/>
        <v>12</v>
      </c>
      <c r="C21" s="223"/>
      <c r="D21" s="100"/>
      <c r="E21" s="224"/>
      <c r="F21" s="224"/>
      <c r="G21" s="225">
        <f>Table13[[#This Row],[1st Engine Arrival Time]]-Table13[[#This Row],[ Dispatch Time]]</f>
        <v>0</v>
      </c>
      <c r="H21" s="226" t="str">
        <f t="shared" si="0"/>
        <v/>
      </c>
      <c r="I21" s="224"/>
      <c r="J21" s="226">
        <f t="shared" si="1"/>
        <v>0</v>
      </c>
      <c r="K21" s="226" t="str">
        <f t="shared" si="2"/>
        <v/>
      </c>
      <c r="L21" s="224"/>
      <c r="M21" s="226">
        <f>Table13[[#This Row],[Ladder/Service  Arrival Time]]-Table13[[#This Row],[ Dispatch Time]]</f>
        <v>0</v>
      </c>
      <c r="N21" s="226" t="str">
        <f t="shared" si="3"/>
        <v/>
      </c>
      <c r="O21" s="572" t="str">
        <f t="shared" si="4"/>
        <v/>
      </c>
      <c r="P21" s="573"/>
    </row>
    <row r="22" spans="2:16" x14ac:dyDescent="0.25">
      <c r="B22" s="571">
        <f t="shared" si="5"/>
        <v>13</v>
      </c>
      <c r="C22" s="223"/>
      <c r="D22" s="100"/>
      <c r="E22" s="224"/>
      <c r="F22" s="224"/>
      <c r="G22" s="225">
        <f>Table13[[#This Row],[1st Engine Arrival Time]]-Table13[[#This Row],[ Dispatch Time]]</f>
        <v>0</v>
      </c>
      <c r="H22" s="226" t="str">
        <f t="shared" si="0"/>
        <v/>
      </c>
      <c r="I22" s="224"/>
      <c r="J22" s="226">
        <f t="shared" si="1"/>
        <v>0</v>
      </c>
      <c r="K22" s="226" t="str">
        <f t="shared" si="2"/>
        <v/>
      </c>
      <c r="L22" s="224"/>
      <c r="M22" s="226">
        <f>Table13[[#This Row],[Ladder/Service  Arrival Time]]-Table13[[#This Row],[ Dispatch Time]]</f>
        <v>0</v>
      </c>
      <c r="N22" s="226" t="str">
        <f t="shared" si="3"/>
        <v/>
      </c>
      <c r="O22" s="572" t="str">
        <f t="shared" si="4"/>
        <v/>
      </c>
      <c r="P22" s="573"/>
    </row>
    <row r="23" spans="2:16" x14ac:dyDescent="0.25">
      <c r="B23" s="571">
        <f t="shared" si="5"/>
        <v>14</v>
      </c>
      <c r="C23" s="223"/>
      <c r="D23" s="100"/>
      <c r="E23" s="224"/>
      <c r="F23" s="224"/>
      <c r="G23" s="225">
        <f>Table13[[#This Row],[1st Engine Arrival Time]]-Table13[[#This Row],[ Dispatch Time]]</f>
        <v>0</v>
      </c>
      <c r="H23" s="226" t="str">
        <f t="shared" si="0"/>
        <v/>
      </c>
      <c r="I23" s="224"/>
      <c r="J23" s="226">
        <f t="shared" si="1"/>
        <v>0</v>
      </c>
      <c r="K23" s="226" t="str">
        <f t="shared" si="2"/>
        <v/>
      </c>
      <c r="L23" s="224"/>
      <c r="M23" s="226">
        <f>Table13[[#This Row],[Ladder/Service  Arrival Time]]-Table13[[#This Row],[ Dispatch Time]]</f>
        <v>0</v>
      </c>
      <c r="N23" s="226" t="str">
        <f t="shared" si="3"/>
        <v/>
      </c>
      <c r="O23" s="572" t="str">
        <f t="shared" si="4"/>
        <v/>
      </c>
      <c r="P23" s="573"/>
    </row>
    <row r="24" spans="2:16" x14ac:dyDescent="0.25">
      <c r="B24" s="571">
        <f t="shared" si="5"/>
        <v>15</v>
      </c>
      <c r="C24" s="223"/>
      <c r="D24" s="100"/>
      <c r="E24" s="224"/>
      <c r="F24" s="224"/>
      <c r="G24" s="225">
        <f>Table13[[#This Row],[1st Engine Arrival Time]]-Table13[[#This Row],[ Dispatch Time]]</f>
        <v>0</v>
      </c>
      <c r="H24" s="226" t="str">
        <f t="shared" si="0"/>
        <v/>
      </c>
      <c r="I24" s="224"/>
      <c r="J24" s="226">
        <f t="shared" si="1"/>
        <v>0</v>
      </c>
      <c r="K24" s="226" t="str">
        <f t="shared" si="2"/>
        <v/>
      </c>
      <c r="L24" s="224"/>
      <c r="M24" s="226">
        <f>Table13[[#This Row],[Ladder/Service  Arrival Time]]-Table13[[#This Row],[ Dispatch Time]]</f>
        <v>0</v>
      </c>
      <c r="N24" s="226" t="str">
        <f t="shared" si="3"/>
        <v/>
      </c>
      <c r="O24" s="572" t="str">
        <f t="shared" si="4"/>
        <v/>
      </c>
      <c r="P24" s="573"/>
    </row>
    <row r="25" spans="2:16" x14ac:dyDescent="0.25">
      <c r="B25" s="571">
        <f t="shared" si="5"/>
        <v>16</v>
      </c>
      <c r="C25" s="223"/>
      <c r="D25" s="100"/>
      <c r="E25" s="224"/>
      <c r="F25" s="224"/>
      <c r="G25" s="225">
        <f>Table13[[#This Row],[1st Engine Arrival Time]]-Table13[[#This Row],[ Dispatch Time]]</f>
        <v>0</v>
      </c>
      <c r="H25" s="226" t="str">
        <f t="shared" si="0"/>
        <v/>
      </c>
      <c r="I25" s="224"/>
      <c r="J25" s="226">
        <f t="shared" si="1"/>
        <v>0</v>
      </c>
      <c r="K25" s="226" t="str">
        <f t="shared" si="2"/>
        <v/>
      </c>
      <c r="L25" s="224"/>
      <c r="M25" s="226">
        <f>Table13[[#This Row],[Ladder/Service  Arrival Time]]-Table13[[#This Row],[ Dispatch Time]]</f>
        <v>0</v>
      </c>
      <c r="N25" s="226" t="str">
        <f t="shared" si="3"/>
        <v/>
      </c>
      <c r="O25" s="572" t="str">
        <f t="shared" si="4"/>
        <v/>
      </c>
      <c r="P25" s="573"/>
    </row>
    <row r="26" spans="2:16" s="577" customFormat="1" x14ac:dyDescent="0.25">
      <c r="B26" s="571">
        <f t="shared" si="5"/>
        <v>17</v>
      </c>
      <c r="C26" s="223"/>
      <c r="D26" s="100"/>
      <c r="E26" s="224"/>
      <c r="F26" s="224"/>
      <c r="G26" s="225">
        <f>Table13[[#This Row],[1st Engine Arrival Time]]-Table13[[#This Row],[ Dispatch Time]]</f>
        <v>0</v>
      </c>
      <c r="H26" s="226" t="str">
        <f t="shared" si="0"/>
        <v/>
      </c>
      <c r="I26" s="224"/>
      <c r="J26" s="226">
        <f t="shared" si="1"/>
        <v>0</v>
      </c>
      <c r="K26" s="226" t="str">
        <f t="shared" si="2"/>
        <v/>
      </c>
      <c r="L26" s="224"/>
      <c r="M26" s="226">
        <f>Table13[[#This Row],[Ladder/Service  Arrival Time]]-Table13[[#This Row],[ Dispatch Time]]</f>
        <v>0</v>
      </c>
      <c r="N26" s="226" t="str">
        <f t="shared" si="3"/>
        <v/>
      </c>
      <c r="O26" s="576" t="str">
        <f t="shared" si="4"/>
        <v/>
      </c>
      <c r="P26" s="573"/>
    </row>
    <row r="27" spans="2:16" x14ac:dyDescent="0.25">
      <c r="B27" s="571">
        <f t="shared" si="5"/>
        <v>18</v>
      </c>
      <c r="C27" s="223"/>
      <c r="D27" s="100"/>
      <c r="E27" s="224"/>
      <c r="F27" s="224"/>
      <c r="G27" s="225">
        <f>Table13[[#This Row],[1st Engine Arrival Time]]-Table13[[#This Row],[ Dispatch Time]]</f>
        <v>0</v>
      </c>
      <c r="H27" s="226" t="str">
        <f t="shared" si="0"/>
        <v/>
      </c>
      <c r="I27" s="224"/>
      <c r="J27" s="226">
        <f t="shared" si="1"/>
        <v>0</v>
      </c>
      <c r="K27" s="226" t="str">
        <f t="shared" si="2"/>
        <v/>
      </c>
      <c r="L27" s="224"/>
      <c r="M27" s="226">
        <f>Table13[[#This Row],[Ladder/Service  Arrival Time]]-Table13[[#This Row],[ Dispatch Time]]</f>
        <v>0</v>
      </c>
      <c r="N27" s="226" t="str">
        <f t="shared" si="3"/>
        <v/>
      </c>
      <c r="O27" s="576" t="str">
        <f t="shared" si="4"/>
        <v/>
      </c>
      <c r="P27" s="573"/>
    </row>
    <row r="28" spans="2:16" x14ac:dyDescent="0.25">
      <c r="B28" s="571">
        <f t="shared" si="5"/>
        <v>19</v>
      </c>
      <c r="C28" s="223"/>
      <c r="D28" s="100"/>
      <c r="E28" s="224"/>
      <c r="F28" s="224"/>
      <c r="G28" s="225">
        <f>Table13[[#This Row],[1st Engine Arrival Time]]-Table13[[#This Row],[ Dispatch Time]]</f>
        <v>0</v>
      </c>
      <c r="H28" s="226" t="str">
        <f t="shared" si="0"/>
        <v/>
      </c>
      <c r="I28" s="224"/>
      <c r="J28" s="226">
        <f t="shared" si="1"/>
        <v>0</v>
      </c>
      <c r="K28" s="226" t="str">
        <f t="shared" si="2"/>
        <v/>
      </c>
      <c r="L28" s="224"/>
      <c r="M28" s="226">
        <f>Table13[[#This Row],[Ladder/Service  Arrival Time]]-Table13[[#This Row],[ Dispatch Time]]</f>
        <v>0</v>
      </c>
      <c r="N28" s="226" t="str">
        <f t="shared" si="3"/>
        <v/>
      </c>
      <c r="O28" s="576" t="str">
        <f t="shared" si="4"/>
        <v/>
      </c>
      <c r="P28" s="573"/>
    </row>
    <row r="29" spans="2:16" x14ac:dyDescent="0.25">
      <c r="B29" s="571">
        <f t="shared" si="5"/>
        <v>20</v>
      </c>
      <c r="C29" s="223"/>
      <c r="D29" s="100"/>
      <c r="E29" s="224"/>
      <c r="F29" s="224"/>
      <c r="G29" s="225">
        <f>Table13[[#This Row],[1st Engine Arrival Time]]-Table13[[#This Row],[ Dispatch Time]]</f>
        <v>0</v>
      </c>
      <c r="H29" s="226" t="str">
        <f t="shared" si="0"/>
        <v/>
      </c>
      <c r="I29" s="224"/>
      <c r="J29" s="226">
        <f t="shared" si="1"/>
        <v>0</v>
      </c>
      <c r="K29" s="226" t="str">
        <f t="shared" si="2"/>
        <v/>
      </c>
      <c r="L29" s="224"/>
      <c r="M29" s="226">
        <f>Table13[[#This Row],[Ladder/Service  Arrival Time]]-Table13[[#This Row],[ Dispatch Time]]</f>
        <v>0</v>
      </c>
      <c r="N29" s="226" t="str">
        <f t="shared" si="3"/>
        <v/>
      </c>
      <c r="O29" s="576" t="str">
        <f t="shared" si="4"/>
        <v/>
      </c>
      <c r="P29" s="573"/>
    </row>
    <row r="30" spans="2:16" x14ac:dyDescent="0.25">
      <c r="B30" s="571">
        <f t="shared" si="5"/>
        <v>21</v>
      </c>
      <c r="C30" s="223"/>
      <c r="D30" s="100"/>
      <c r="E30" s="224"/>
      <c r="F30" s="224"/>
      <c r="G30" s="225">
        <f>Table13[[#This Row],[1st Engine Arrival Time]]-Table13[[#This Row],[ Dispatch Time]]</f>
        <v>0</v>
      </c>
      <c r="H30" s="226" t="str">
        <f t="shared" si="0"/>
        <v/>
      </c>
      <c r="I30" s="224"/>
      <c r="J30" s="226">
        <f t="shared" si="1"/>
        <v>0</v>
      </c>
      <c r="K30" s="226" t="str">
        <f t="shared" si="2"/>
        <v/>
      </c>
      <c r="L30" s="224"/>
      <c r="M30" s="226">
        <f>Table13[[#This Row],[Ladder/Service  Arrival Time]]-Table13[[#This Row],[ Dispatch Time]]</f>
        <v>0</v>
      </c>
      <c r="N30" s="226" t="str">
        <f t="shared" si="3"/>
        <v/>
      </c>
      <c r="O30" s="576" t="str">
        <f t="shared" si="4"/>
        <v/>
      </c>
      <c r="P30" s="573"/>
    </row>
    <row r="31" spans="2:16" x14ac:dyDescent="0.25">
      <c r="B31" s="571">
        <f t="shared" si="5"/>
        <v>22</v>
      </c>
      <c r="C31" s="223"/>
      <c r="D31" s="100"/>
      <c r="E31" s="224"/>
      <c r="F31" s="224"/>
      <c r="G31" s="225">
        <f>Table13[[#This Row],[1st Engine Arrival Time]]-Table13[[#This Row],[ Dispatch Time]]</f>
        <v>0</v>
      </c>
      <c r="H31" s="226" t="str">
        <f t="shared" si="0"/>
        <v/>
      </c>
      <c r="I31" s="224"/>
      <c r="J31" s="226">
        <f t="shared" si="1"/>
        <v>0</v>
      </c>
      <c r="K31" s="226" t="str">
        <f t="shared" si="2"/>
        <v/>
      </c>
      <c r="L31" s="224"/>
      <c r="M31" s="226">
        <f>Table13[[#This Row],[Ladder/Service  Arrival Time]]-Table13[[#This Row],[ Dispatch Time]]</f>
        <v>0</v>
      </c>
      <c r="N31" s="226" t="str">
        <f t="shared" si="3"/>
        <v/>
      </c>
      <c r="O31" s="576" t="str">
        <f t="shared" si="4"/>
        <v/>
      </c>
      <c r="P31" s="573"/>
    </row>
    <row r="32" spans="2:16" x14ac:dyDescent="0.25">
      <c r="B32" s="571">
        <f t="shared" si="5"/>
        <v>23</v>
      </c>
      <c r="C32" s="223"/>
      <c r="D32" s="100"/>
      <c r="E32" s="224"/>
      <c r="F32" s="224"/>
      <c r="G32" s="225">
        <f>Table13[[#This Row],[1st Engine Arrival Time]]-Table13[[#This Row],[ Dispatch Time]]</f>
        <v>0</v>
      </c>
      <c r="H32" s="226" t="str">
        <f t="shared" si="0"/>
        <v/>
      </c>
      <c r="I32" s="224"/>
      <c r="J32" s="226">
        <f t="shared" si="1"/>
        <v>0</v>
      </c>
      <c r="K32" s="226" t="str">
        <f t="shared" si="2"/>
        <v/>
      </c>
      <c r="L32" s="224"/>
      <c r="M32" s="226">
        <f>Table13[[#This Row],[Ladder/Service  Arrival Time]]-Table13[[#This Row],[ Dispatch Time]]</f>
        <v>0</v>
      </c>
      <c r="N32" s="226" t="str">
        <f t="shared" si="3"/>
        <v/>
      </c>
      <c r="O32" s="576" t="str">
        <f t="shared" si="4"/>
        <v/>
      </c>
      <c r="P32" s="573"/>
    </row>
    <row r="33" spans="2:16" x14ac:dyDescent="0.25">
      <c r="B33" s="571">
        <f t="shared" si="5"/>
        <v>24</v>
      </c>
      <c r="C33" s="223"/>
      <c r="D33" s="100"/>
      <c r="E33" s="224"/>
      <c r="F33" s="224"/>
      <c r="G33" s="225">
        <f>Table13[[#This Row],[1st Engine Arrival Time]]-Table13[[#This Row],[ Dispatch Time]]</f>
        <v>0</v>
      </c>
      <c r="H33" s="226" t="str">
        <f t="shared" si="0"/>
        <v/>
      </c>
      <c r="I33" s="224"/>
      <c r="J33" s="226">
        <f t="shared" si="1"/>
        <v>0</v>
      </c>
      <c r="K33" s="226" t="str">
        <f t="shared" si="2"/>
        <v/>
      </c>
      <c r="L33" s="224"/>
      <c r="M33" s="226">
        <f>Table13[[#This Row],[Ladder/Service  Arrival Time]]-Table13[[#This Row],[ Dispatch Time]]</f>
        <v>0</v>
      </c>
      <c r="N33" s="226" t="str">
        <f t="shared" si="3"/>
        <v/>
      </c>
      <c r="O33" s="576" t="str">
        <f t="shared" si="4"/>
        <v/>
      </c>
      <c r="P33" s="573"/>
    </row>
    <row r="34" spans="2:16" x14ac:dyDescent="0.25">
      <c r="B34" s="571">
        <f t="shared" si="5"/>
        <v>25</v>
      </c>
      <c r="C34" s="223"/>
      <c r="D34" s="100"/>
      <c r="E34" s="224"/>
      <c r="F34" s="224"/>
      <c r="G34" s="225">
        <f>Table13[[#This Row],[1st Engine Arrival Time]]-Table13[[#This Row],[ Dispatch Time]]</f>
        <v>0</v>
      </c>
      <c r="H34" s="226" t="str">
        <f t="shared" si="0"/>
        <v/>
      </c>
      <c r="I34" s="224"/>
      <c r="J34" s="226">
        <f t="shared" si="1"/>
        <v>0</v>
      </c>
      <c r="K34" s="226" t="str">
        <f t="shared" si="2"/>
        <v/>
      </c>
      <c r="L34" s="224"/>
      <c r="M34" s="226">
        <f>Table13[[#This Row],[Ladder/Service  Arrival Time]]-Table13[[#This Row],[ Dispatch Time]]</f>
        <v>0</v>
      </c>
      <c r="N34" s="226" t="str">
        <f t="shared" si="3"/>
        <v/>
      </c>
      <c r="O34" s="576" t="str">
        <f t="shared" si="4"/>
        <v/>
      </c>
      <c r="P34" s="573"/>
    </row>
    <row r="35" spans="2:16" x14ac:dyDescent="0.25">
      <c r="B35" s="571">
        <f t="shared" si="5"/>
        <v>26</v>
      </c>
      <c r="C35" s="223"/>
      <c r="D35" s="100"/>
      <c r="E35" s="224"/>
      <c r="F35" s="224"/>
      <c r="G35" s="225">
        <f>Table13[[#This Row],[1st Engine Arrival Time]]-Table13[[#This Row],[ Dispatch Time]]</f>
        <v>0</v>
      </c>
      <c r="H35" s="226" t="str">
        <f t="shared" si="0"/>
        <v/>
      </c>
      <c r="I35" s="224"/>
      <c r="J35" s="226">
        <f t="shared" si="1"/>
        <v>0</v>
      </c>
      <c r="K35" s="226" t="str">
        <f t="shared" si="2"/>
        <v/>
      </c>
      <c r="L35" s="224"/>
      <c r="M35" s="226">
        <f>Table13[[#This Row],[Ladder/Service  Arrival Time]]-Table13[[#This Row],[ Dispatch Time]]</f>
        <v>0</v>
      </c>
      <c r="N35" s="226" t="str">
        <f t="shared" si="3"/>
        <v/>
      </c>
      <c r="O35" s="576" t="str">
        <f t="shared" si="4"/>
        <v/>
      </c>
      <c r="P35" s="573"/>
    </row>
    <row r="36" spans="2:16" x14ac:dyDescent="0.25">
      <c r="B36" s="571">
        <f t="shared" si="5"/>
        <v>27</v>
      </c>
      <c r="C36" s="223"/>
      <c r="D36" s="100"/>
      <c r="E36" s="224"/>
      <c r="F36" s="224"/>
      <c r="G36" s="225">
        <f>Table13[[#This Row],[1st Engine Arrival Time]]-Table13[[#This Row],[ Dispatch Time]]</f>
        <v>0</v>
      </c>
      <c r="H36" s="226" t="str">
        <f t="shared" si="0"/>
        <v/>
      </c>
      <c r="I36" s="224"/>
      <c r="J36" s="226">
        <f t="shared" si="1"/>
        <v>0</v>
      </c>
      <c r="K36" s="226" t="str">
        <f t="shared" si="2"/>
        <v/>
      </c>
      <c r="L36" s="224"/>
      <c r="M36" s="226">
        <f>Table13[[#This Row],[Ladder/Service  Arrival Time]]-Table13[[#This Row],[ Dispatch Time]]</f>
        <v>0</v>
      </c>
      <c r="N36" s="226" t="str">
        <f t="shared" si="3"/>
        <v/>
      </c>
      <c r="O36" s="576" t="str">
        <f t="shared" si="4"/>
        <v/>
      </c>
      <c r="P36" s="573"/>
    </row>
    <row r="37" spans="2:16" x14ac:dyDescent="0.25">
      <c r="B37" s="571">
        <f t="shared" si="5"/>
        <v>28</v>
      </c>
      <c r="C37" s="223"/>
      <c r="D37" s="100"/>
      <c r="E37" s="224"/>
      <c r="F37" s="224"/>
      <c r="G37" s="225">
        <f>Table13[[#This Row],[1st Engine Arrival Time]]-Table13[[#This Row],[ Dispatch Time]]</f>
        <v>0</v>
      </c>
      <c r="H37" s="226" t="str">
        <f t="shared" si="0"/>
        <v/>
      </c>
      <c r="I37" s="224"/>
      <c r="J37" s="226">
        <f t="shared" si="1"/>
        <v>0</v>
      </c>
      <c r="K37" s="226" t="str">
        <f t="shared" si="2"/>
        <v/>
      </c>
      <c r="L37" s="224"/>
      <c r="M37" s="226">
        <f>Table13[[#This Row],[Ladder/Service  Arrival Time]]-Table13[[#This Row],[ Dispatch Time]]</f>
        <v>0</v>
      </c>
      <c r="N37" s="226" t="str">
        <f t="shared" si="3"/>
        <v/>
      </c>
      <c r="O37" s="576" t="str">
        <f t="shared" si="4"/>
        <v/>
      </c>
      <c r="P37" s="573"/>
    </row>
    <row r="38" spans="2:16" x14ac:dyDescent="0.25">
      <c r="B38" s="571">
        <f t="shared" si="5"/>
        <v>29</v>
      </c>
      <c r="C38" s="223"/>
      <c r="D38" s="100"/>
      <c r="E38" s="224"/>
      <c r="F38" s="224"/>
      <c r="G38" s="225">
        <f>Table13[[#This Row],[1st Engine Arrival Time]]-Table13[[#This Row],[ Dispatch Time]]</f>
        <v>0</v>
      </c>
      <c r="H38" s="226" t="str">
        <f t="shared" si="0"/>
        <v/>
      </c>
      <c r="I38" s="224"/>
      <c r="J38" s="226">
        <f t="shared" si="1"/>
        <v>0</v>
      </c>
      <c r="K38" s="226" t="str">
        <f t="shared" si="2"/>
        <v/>
      </c>
      <c r="L38" s="224"/>
      <c r="M38" s="226">
        <f>Table13[[#This Row],[Ladder/Service  Arrival Time]]-Table13[[#This Row],[ Dispatch Time]]</f>
        <v>0</v>
      </c>
      <c r="N38" s="226" t="str">
        <f t="shared" si="3"/>
        <v/>
      </c>
      <c r="O38" s="576" t="str">
        <f t="shared" si="4"/>
        <v/>
      </c>
      <c r="P38" s="573"/>
    </row>
    <row r="39" spans="2:16" x14ac:dyDescent="0.25">
      <c r="B39" s="571">
        <f t="shared" si="5"/>
        <v>30</v>
      </c>
      <c r="C39" s="223"/>
      <c r="D39" s="100"/>
      <c r="E39" s="224"/>
      <c r="F39" s="224"/>
      <c r="G39" s="225">
        <f>Table13[[#This Row],[1st Engine Arrival Time]]-Table13[[#This Row],[ Dispatch Time]]</f>
        <v>0</v>
      </c>
      <c r="H39" s="226" t="str">
        <f t="shared" si="0"/>
        <v/>
      </c>
      <c r="I39" s="224"/>
      <c r="J39" s="226">
        <f t="shared" si="1"/>
        <v>0</v>
      </c>
      <c r="K39" s="226" t="str">
        <f t="shared" si="2"/>
        <v/>
      </c>
      <c r="L39" s="224"/>
      <c r="M39" s="226">
        <f>Table13[[#This Row],[Ladder/Service  Arrival Time]]-Table13[[#This Row],[ Dispatch Time]]</f>
        <v>0</v>
      </c>
      <c r="N39" s="226" t="str">
        <f t="shared" si="3"/>
        <v/>
      </c>
      <c r="O39" s="576" t="str">
        <f t="shared" si="4"/>
        <v/>
      </c>
      <c r="P39" s="573"/>
    </row>
    <row r="40" spans="2:16" x14ac:dyDescent="0.25">
      <c r="B40" s="571">
        <f t="shared" si="5"/>
        <v>31</v>
      </c>
      <c r="C40" s="223"/>
      <c r="D40" s="100"/>
      <c r="E40" s="224"/>
      <c r="F40" s="224"/>
      <c r="G40" s="225">
        <f>Table13[[#This Row],[1st Engine Arrival Time]]-Table13[[#This Row],[ Dispatch Time]]</f>
        <v>0</v>
      </c>
      <c r="H40" s="226" t="str">
        <f t="shared" si="0"/>
        <v/>
      </c>
      <c r="I40" s="224"/>
      <c r="J40" s="226">
        <f t="shared" si="1"/>
        <v>0</v>
      </c>
      <c r="K40" s="226" t="str">
        <f t="shared" si="2"/>
        <v/>
      </c>
      <c r="L40" s="224"/>
      <c r="M40" s="226">
        <f>Table13[[#This Row],[Ladder/Service  Arrival Time]]-Table13[[#This Row],[ Dispatch Time]]</f>
        <v>0</v>
      </c>
      <c r="N40" s="226" t="str">
        <f t="shared" si="3"/>
        <v/>
      </c>
      <c r="O40" s="576" t="str">
        <f t="shared" si="4"/>
        <v/>
      </c>
      <c r="P40" s="573"/>
    </row>
    <row r="41" spans="2:16" x14ac:dyDescent="0.25">
      <c r="B41" s="571">
        <f t="shared" si="5"/>
        <v>32</v>
      </c>
      <c r="C41" s="223"/>
      <c r="D41" s="100"/>
      <c r="E41" s="224"/>
      <c r="F41" s="224"/>
      <c r="G41" s="225">
        <f>Table13[[#This Row],[1st Engine Arrival Time]]-Table13[[#This Row],[ Dispatch Time]]</f>
        <v>0</v>
      </c>
      <c r="H41" s="226" t="str">
        <f t="shared" si="0"/>
        <v/>
      </c>
      <c r="I41" s="224"/>
      <c r="J41" s="226">
        <f t="shared" si="1"/>
        <v>0</v>
      </c>
      <c r="K41" s="226" t="str">
        <f t="shared" si="2"/>
        <v/>
      </c>
      <c r="L41" s="224"/>
      <c r="M41" s="226">
        <f>Table13[[#This Row],[Ladder/Service  Arrival Time]]-Table13[[#This Row],[ Dispatch Time]]</f>
        <v>0</v>
      </c>
      <c r="N41" s="226" t="str">
        <f t="shared" si="3"/>
        <v/>
      </c>
      <c r="O41" s="576" t="str">
        <f t="shared" si="4"/>
        <v/>
      </c>
      <c r="P41" s="573"/>
    </row>
    <row r="42" spans="2:16" x14ac:dyDescent="0.25">
      <c r="B42" s="571">
        <f t="shared" si="5"/>
        <v>33</v>
      </c>
      <c r="C42" s="223"/>
      <c r="D42" s="100"/>
      <c r="E42" s="224"/>
      <c r="F42" s="224"/>
      <c r="G42" s="225">
        <f>Table13[[#This Row],[1st Engine Arrival Time]]-Table13[[#This Row],[ Dispatch Time]]</f>
        <v>0</v>
      </c>
      <c r="H42" s="226" t="str">
        <f t="shared" si="0"/>
        <v/>
      </c>
      <c r="I42" s="224"/>
      <c r="J42" s="226">
        <f t="shared" si="1"/>
        <v>0</v>
      </c>
      <c r="K42" s="226" t="str">
        <f t="shared" si="2"/>
        <v/>
      </c>
      <c r="L42" s="224"/>
      <c r="M42" s="226">
        <f>Table13[[#This Row],[Ladder/Service  Arrival Time]]-Table13[[#This Row],[ Dispatch Time]]</f>
        <v>0</v>
      </c>
      <c r="N42" s="226" t="str">
        <f t="shared" si="3"/>
        <v/>
      </c>
      <c r="O42" s="576" t="str">
        <f t="shared" si="4"/>
        <v/>
      </c>
      <c r="P42" s="573"/>
    </row>
    <row r="43" spans="2:16" x14ac:dyDescent="0.25">
      <c r="B43" s="571">
        <f t="shared" si="5"/>
        <v>34</v>
      </c>
      <c r="C43" s="223"/>
      <c r="D43" s="100"/>
      <c r="E43" s="224"/>
      <c r="F43" s="224"/>
      <c r="G43" s="225">
        <f>Table13[[#This Row],[1st Engine Arrival Time]]-Table13[[#This Row],[ Dispatch Time]]</f>
        <v>0</v>
      </c>
      <c r="H43" s="226" t="str">
        <f t="shared" si="0"/>
        <v/>
      </c>
      <c r="I43" s="224"/>
      <c r="J43" s="226">
        <f t="shared" si="1"/>
        <v>0</v>
      </c>
      <c r="K43" s="226" t="str">
        <f t="shared" si="2"/>
        <v/>
      </c>
      <c r="L43" s="224"/>
      <c r="M43" s="226">
        <f>Table13[[#This Row],[Ladder/Service  Arrival Time]]-Table13[[#This Row],[ Dispatch Time]]</f>
        <v>0</v>
      </c>
      <c r="N43" s="226" t="str">
        <f t="shared" si="3"/>
        <v/>
      </c>
      <c r="O43" s="576" t="str">
        <f t="shared" si="4"/>
        <v/>
      </c>
      <c r="P43" s="573"/>
    </row>
    <row r="44" spans="2:16" x14ac:dyDescent="0.25">
      <c r="B44" s="571">
        <f t="shared" si="5"/>
        <v>35</v>
      </c>
      <c r="C44" s="223"/>
      <c r="D44" s="100"/>
      <c r="E44" s="224"/>
      <c r="F44" s="224"/>
      <c r="G44" s="225">
        <f>Table13[[#This Row],[1st Engine Arrival Time]]-Table13[[#This Row],[ Dispatch Time]]</f>
        <v>0</v>
      </c>
      <c r="H44" s="226" t="str">
        <f t="shared" si="0"/>
        <v/>
      </c>
      <c r="I44" s="224"/>
      <c r="J44" s="226">
        <f t="shared" si="1"/>
        <v>0</v>
      </c>
      <c r="K44" s="226" t="str">
        <f t="shared" si="2"/>
        <v/>
      </c>
      <c r="L44" s="224"/>
      <c r="M44" s="226">
        <f>Table13[[#This Row],[Ladder/Service  Arrival Time]]-Table13[[#This Row],[ Dispatch Time]]</f>
        <v>0</v>
      </c>
      <c r="N44" s="226" t="str">
        <f t="shared" si="3"/>
        <v/>
      </c>
      <c r="O44" s="576" t="str">
        <f t="shared" si="4"/>
        <v/>
      </c>
      <c r="P44" s="573"/>
    </row>
    <row r="45" spans="2:16" x14ac:dyDescent="0.25">
      <c r="B45" s="571">
        <f t="shared" si="5"/>
        <v>36</v>
      </c>
      <c r="C45" s="223"/>
      <c r="D45" s="100"/>
      <c r="E45" s="224"/>
      <c r="F45" s="224"/>
      <c r="G45" s="225">
        <f>Table13[[#This Row],[1st Engine Arrival Time]]-Table13[[#This Row],[ Dispatch Time]]</f>
        <v>0</v>
      </c>
      <c r="H45" s="226" t="str">
        <f t="shared" si="0"/>
        <v/>
      </c>
      <c r="I45" s="224"/>
      <c r="J45" s="226">
        <f t="shared" si="1"/>
        <v>0</v>
      </c>
      <c r="K45" s="226" t="str">
        <f t="shared" si="2"/>
        <v/>
      </c>
      <c r="L45" s="224"/>
      <c r="M45" s="226">
        <f>Table13[[#This Row],[Ladder/Service  Arrival Time]]-Table13[[#This Row],[ Dispatch Time]]</f>
        <v>0</v>
      </c>
      <c r="N45" s="226" t="str">
        <f t="shared" si="3"/>
        <v/>
      </c>
      <c r="O45" s="576" t="str">
        <f t="shared" si="4"/>
        <v/>
      </c>
      <c r="P45" s="573"/>
    </row>
    <row r="46" spans="2:16" x14ac:dyDescent="0.25">
      <c r="B46" s="571">
        <f t="shared" si="5"/>
        <v>37</v>
      </c>
      <c r="C46" s="223"/>
      <c r="D46" s="100"/>
      <c r="E46" s="224"/>
      <c r="F46" s="224"/>
      <c r="G46" s="225">
        <f>Table13[[#This Row],[1st Engine Arrival Time]]-Table13[[#This Row],[ Dispatch Time]]</f>
        <v>0</v>
      </c>
      <c r="H46" s="226" t="str">
        <f t="shared" si="0"/>
        <v/>
      </c>
      <c r="I46" s="224"/>
      <c r="J46" s="226">
        <f t="shared" si="1"/>
        <v>0</v>
      </c>
      <c r="K46" s="226" t="str">
        <f t="shared" si="2"/>
        <v/>
      </c>
      <c r="L46" s="224"/>
      <c r="M46" s="226">
        <f>Table13[[#This Row],[Ladder/Service  Arrival Time]]-Table13[[#This Row],[ Dispatch Time]]</f>
        <v>0</v>
      </c>
      <c r="N46" s="226" t="str">
        <f t="shared" si="3"/>
        <v/>
      </c>
      <c r="O46" s="576" t="str">
        <f t="shared" si="4"/>
        <v/>
      </c>
      <c r="P46" s="573"/>
    </row>
    <row r="47" spans="2:16" x14ac:dyDescent="0.25">
      <c r="B47" s="571">
        <f t="shared" si="5"/>
        <v>38</v>
      </c>
      <c r="C47" s="223"/>
      <c r="D47" s="100"/>
      <c r="E47" s="224"/>
      <c r="F47" s="224"/>
      <c r="G47" s="225">
        <f>Table13[[#This Row],[1st Engine Arrival Time]]-Table13[[#This Row],[ Dispatch Time]]</f>
        <v>0</v>
      </c>
      <c r="H47" s="226" t="str">
        <f t="shared" si="0"/>
        <v/>
      </c>
      <c r="I47" s="224"/>
      <c r="J47" s="226">
        <f t="shared" si="1"/>
        <v>0</v>
      </c>
      <c r="K47" s="226" t="str">
        <f t="shared" si="2"/>
        <v/>
      </c>
      <c r="L47" s="224"/>
      <c r="M47" s="226">
        <f>Table13[[#This Row],[Ladder/Service  Arrival Time]]-Table13[[#This Row],[ Dispatch Time]]</f>
        <v>0</v>
      </c>
      <c r="N47" s="226" t="str">
        <f t="shared" si="3"/>
        <v/>
      </c>
      <c r="O47" s="576" t="str">
        <f t="shared" si="4"/>
        <v/>
      </c>
      <c r="P47" s="573"/>
    </row>
    <row r="48" spans="2:16" x14ac:dyDescent="0.25">
      <c r="B48" s="571">
        <f t="shared" si="5"/>
        <v>39</v>
      </c>
      <c r="C48" s="223"/>
      <c r="D48" s="100"/>
      <c r="E48" s="224"/>
      <c r="F48" s="224"/>
      <c r="G48" s="225">
        <f>Table13[[#This Row],[1st Engine Arrival Time]]-Table13[[#This Row],[ Dispatch Time]]</f>
        <v>0</v>
      </c>
      <c r="H48" s="226" t="str">
        <f t="shared" si="0"/>
        <v/>
      </c>
      <c r="I48" s="224"/>
      <c r="J48" s="226">
        <f t="shared" si="1"/>
        <v>0</v>
      </c>
      <c r="K48" s="226" t="str">
        <f t="shared" si="2"/>
        <v/>
      </c>
      <c r="L48" s="224"/>
      <c r="M48" s="226">
        <f>Table13[[#This Row],[Ladder/Service  Arrival Time]]-Table13[[#This Row],[ Dispatch Time]]</f>
        <v>0</v>
      </c>
      <c r="N48" s="226" t="str">
        <f t="shared" si="3"/>
        <v/>
      </c>
      <c r="O48" s="576" t="str">
        <f t="shared" si="4"/>
        <v/>
      </c>
      <c r="P48" s="573"/>
    </row>
    <row r="49" spans="2:16" x14ac:dyDescent="0.25">
      <c r="B49" s="571">
        <f t="shared" si="5"/>
        <v>40</v>
      </c>
      <c r="C49" s="223"/>
      <c r="D49" s="100"/>
      <c r="E49" s="224"/>
      <c r="F49" s="224"/>
      <c r="G49" s="225">
        <f>Table13[[#This Row],[1st Engine Arrival Time]]-Table13[[#This Row],[ Dispatch Time]]</f>
        <v>0</v>
      </c>
      <c r="H49" s="226" t="str">
        <f t="shared" si="0"/>
        <v/>
      </c>
      <c r="I49" s="224"/>
      <c r="J49" s="226">
        <f t="shared" si="1"/>
        <v>0</v>
      </c>
      <c r="K49" s="226" t="str">
        <f t="shared" si="2"/>
        <v/>
      </c>
      <c r="L49" s="224"/>
      <c r="M49" s="226">
        <f>Table13[[#This Row],[Ladder/Service  Arrival Time]]-Table13[[#This Row],[ Dispatch Time]]</f>
        <v>0</v>
      </c>
      <c r="N49" s="226" t="str">
        <f t="shared" si="3"/>
        <v/>
      </c>
      <c r="O49" s="576" t="str">
        <f t="shared" si="4"/>
        <v/>
      </c>
      <c r="P49" s="573"/>
    </row>
    <row r="50" spans="2:16" x14ac:dyDescent="0.25">
      <c r="B50" s="571">
        <f t="shared" si="5"/>
        <v>41</v>
      </c>
      <c r="C50" s="223"/>
      <c r="D50" s="100"/>
      <c r="E50" s="224"/>
      <c r="F50" s="224"/>
      <c r="G50" s="225">
        <f>Table13[[#This Row],[1st Engine Arrival Time]]-Table13[[#This Row],[ Dispatch Time]]</f>
        <v>0</v>
      </c>
      <c r="H50" s="226" t="str">
        <f t="shared" si="0"/>
        <v/>
      </c>
      <c r="I50" s="224"/>
      <c r="J50" s="226">
        <f t="shared" si="1"/>
        <v>0</v>
      </c>
      <c r="K50" s="226" t="str">
        <f t="shared" si="2"/>
        <v/>
      </c>
      <c r="L50" s="224"/>
      <c r="M50" s="226">
        <f>Table13[[#This Row],[Ladder/Service  Arrival Time]]-Table13[[#This Row],[ Dispatch Time]]</f>
        <v>0</v>
      </c>
      <c r="N50" s="226" t="str">
        <f t="shared" si="3"/>
        <v/>
      </c>
      <c r="O50" s="576" t="str">
        <f t="shared" si="4"/>
        <v/>
      </c>
      <c r="P50" s="573"/>
    </row>
    <row r="51" spans="2:16" x14ac:dyDescent="0.25">
      <c r="B51" s="571">
        <f t="shared" si="5"/>
        <v>42</v>
      </c>
      <c r="C51" s="223"/>
      <c r="D51" s="100"/>
      <c r="E51" s="224"/>
      <c r="F51" s="224"/>
      <c r="G51" s="225">
        <f>Table13[[#This Row],[1st Engine Arrival Time]]-Table13[[#This Row],[ Dispatch Time]]</f>
        <v>0</v>
      </c>
      <c r="H51" s="226" t="str">
        <f t="shared" si="0"/>
        <v/>
      </c>
      <c r="I51" s="224"/>
      <c r="J51" s="226">
        <f t="shared" si="1"/>
        <v>0</v>
      </c>
      <c r="K51" s="226" t="str">
        <f t="shared" si="2"/>
        <v/>
      </c>
      <c r="L51" s="224"/>
      <c r="M51" s="226">
        <f>Table13[[#This Row],[Ladder/Service  Arrival Time]]-Table13[[#This Row],[ Dispatch Time]]</f>
        <v>0</v>
      </c>
      <c r="N51" s="226" t="str">
        <f t="shared" si="3"/>
        <v/>
      </c>
      <c r="O51" s="576" t="str">
        <f t="shared" si="4"/>
        <v/>
      </c>
      <c r="P51" s="573"/>
    </row>
    <row r="52" spans="2:16" x14ac:dyDescent="0.25">
      <c r="B52" s="571">
        <f t="shared" si="5"/>
        <v>43</v>
      </c>
      <c r="C52" s="223"/>
      <c r="D52" s="100"/>
      <c r="E52" s="224"/>
      <c r="F52" s="224"/>
      <c r="G52" s="225">
        <f>Table13[[#This Row],[1st Engine Arrival Time]]-Table13[[#This Row],[ Dispatch Time]]</f>
        <v>0</v>
      </c>
      <c r="H52" s="226" t="str">
        <f t="shared" si="0"/>
        <v/>
      </c>
      <c r="I52" s="224"/>
      <c r="J52" s="226">
        <f t="shared" si="1"/>
        <v>0</v>
      </c>
      <c r="K52" s="226" t="str">
        <f t="shared" si="2"/>
        <v/>
      </c>
      <c r="L52" s="224"/>
      <c r="M52" s="226">
        <f>Table13[[#This Row],[Ladder/Service  Arrival Time]]-Table13[[#This Row],[ Dispatch Time]]</f>
        <v>0</v>
      </c>
      <c r="N52" s="226" t="str">
        <f t="shared" si="3"/>
        <v/>
      </c>
      <c r="O52" s="576" t="str">
        <f t="shared" si="4"/>
        <v/>
      </c>
      <c r="P52" s="573"/>
    </row>
    <row r="53" spans="2:16" x14ac:dyDescent="0.25">
      <c r="B53" s="571">
        <f t="shared" si="5"/>
        <v>44</v>
      </c>
      <c r="C53" s="223"/>
      <c r="D53" s="100"/>
      <c r="E53" s="224"/>
      <c r="F53" s="224"/>
      <c r="G53" s="225">
        <f>Table13[[#This Row],[1st Engine Arrival Time]]-Table13[[#This Row],[ Dispatch Time]]</f>
        <v>0</v>
      </c>
      <c r="H53" s="226" t="str">
        <f t="shared" si="0"/>
        <v/>
      </c>
      <c r="I53" s="224"/>
      <c r="J53" s="226">
        <f t="shared" si="1"/>
        <v>0</v>
      </c>
      <c r="K53" s="226" t="str">
        <f t="shared" si="2"/>
        <v/>
      </c>
      <c r="L53" s="224"/>
      <c r="M53" s="226">
        <f>Table13[[#This Row],[Ladder/Service  Arrival Time]]-Table13[[#This Row],[ Dispatch Time]]</f>
        <v>0</v>
      </c>
      <c r="N53" s="226" t="str">
        <f t="shared" si="3"/>
        <v/>
      </c>
      <c r="O53" s="576" t="str">
        <f t="shared" si="4"/>
        <v/>
      </c>
      <c r="P53" s="573"/>
    </row>
    <row r="54" spans="2:16" x14ac:dyDescent="0.25">
      <c r="B54" s="571">
        <f t="shared" si="5"/>
        <v>45</v>
      </c>
      <c r="C54" s="223"/>
      <c r="D54" s="100"/>
      <c r="E54" s="224"/>
      <c r="F54" s="224"/>
      <c r="G54" s="225">
        <f>Table13[[#This Row],[1st Engine Arrival Time]]-Table13[[#This Row],[ Dispatch Time]]</f>
        <v>0</v>
      </c>
      <c r="H54" s="226" t="str">
        <f t="shared" si="0"/>
        <v/>
      </c>
      <c r="I54" s="224"/>
      <c r="J54" s="226">
        <f t="shared" si="1"/>
        <v>0</v>
      </c>
      <c r="K54" s="226" t="str">
        <f t="shared" si="2"/>
        <v/>
      </c>
      <c r="L54" s="224"/>
      <c r="M54" s="226">
        <f>Table13[[#This Row],[Ladder/Service  Arrival Time]]-Table13[[#This Row],[ Dispatch Time]]</f>
        <v>0</v>
      </c>
      <c r="N54" s="226" t="str">
        <f t="shared" si="3"/>
        <v/>
      </c>
      <c r="O54" s="576" t="str">
        <f t="shared" si="4"/>
        <v/>
      </c>
      <c r="P54" s="573"/>
    </row>
    <row r="55" spans="2:16" x14ac:dyDescent="0.25">
      <c r="B55" s="571">
        <f t="shared" si="5"/>
        <v>46</v>
      </c>
      <c r="C55" s="223"/>
      <c r="D55" s="100"/>
      <c r="E55" s="224"/>
      <c r="F55" s="224"/>
      <c r="G55" s="225">
        <f>Table13[[#This Row],[1st Engine Arrival Time]]-Table13[[#This Row],[ Dispatch Time]]</f>
        <v>0</v>
      </c>
      <c r="H55" s="226" t="str">
        <f t="shared" si="0"/>
        <v/>
      </c>
      <c r="I55" s="224"/>
      <c r="J55" s="226">
        <f t="shared" si="1"/>
        <v>0</v>
      </c>
      <c r="K55" s="226" t="str">
        <f t="shared" si="2"/>
        <v/>
      </c>
      <c r="L55" s="224"/>
      <c r="M55" s="226">
        <f>Table13[[#This Row],[Ladder/Service  Arrival Time]]-Table13[[#This Row],[ Dispatch Time]]</f>
        <v>0</v>
      </c>
      <c r="N55" s="226" t="str">
        <f t="shared" si="3"/>
        <v/>
      </c>
      <c r="O55" s="576" t="str">
        <f t="shared" si="4"/>
        <v/>
      </c>
      <c r="P55" s="573"/>
    </row>
    <row r="56" spans="2:16" x14ac:dyDescent="0.25">
      <c r="B56" s="571">
        <f t="shared" si="5"/>
        <v>47</v>
      </c>
      <c r="C56" s="223"/>
      <c r="D56" s="100"/>
      <c r="E56" s="224"/>
      <c r="F56" s="224"/>
      <c r="G56" s="225">
        <f>Table13[[#This Row],[1st Engine Arrival Time]]-Table13[[#This Row],[ Dispatch Time]]</f>
        <v>0</v>
      </c>
      <c r="H56" s="226" t="str">
        <f t="shared" si="0"/>
        <v/>
      </c>
      <c r="I56" s="224"/>
      <c r="J56" s="226">
        <f t="shared" si="1"/>
        <v>0</v>
      </c>
      <c r="K56" s="226" t="str">
        <f t="shared" si="2"/>
        <v/>
      </c>
      <c r="L56" s="224"/>
      <c r="M56" s="226">
        <f>Table13[[#This Row],[Ladder/Service  Arrival Time]]-Table13[[#This Row],[ Dispatch Time]]</f>
        <v>0</v>
      </c>
      <c r="N56" s="226" t="str">
        <f t="shared" si="3"/>
        <v/>
      </c>
      <c r="O56" s="576" t="str">
        <f t="shared" si="4"/>
        <v/>
      </c>
      <c r="P56" s="573"/>
    </row>
    <row r="57" spans="2:16" x14ac:dyDescent="0.25">
      <c r="B57" s="571">
        <f t="shared" si="5"/>
        <v>48</v>
      </c>
      <c r="C57" s="223"/>
      <c r="D57" s="100"/>
      <c r="E57" s="224"/>
      <c r="F57" s="224"/>
      <c r="G57" s="225">
        <f>Table13[[#This Row],[1st Engine Arrival Time]]-Table13[[#This Row],[ Dispatch Time]]</f>
        <v>0</v>
      </c>
      <c r="H57" s="226" t="str">
        <f t="shared" si="0"/>
        <v/>
      </c>
      <c r="I57" s="224"/>
      <c r="J57" s="226">
        <f t="shared" si="1"/>
        <v>0</v>
      </c>
      <c r="K57" s="226" t="str">
        <f t="shared" si="2"/>
        <v/>
      </c>
      <c r="L57" s="224"/>
      <c r="M57" s="226">
        <f>Table13[[#This Row],[Ladder/Service  Arrival Time]]-Table13[[#This Row],[ Dispatch Time]]</f>
        <v>0</v>
      </c>
      <c r="N57" s="226" t="str">
        <f t="shared" si="3"/>
        <v/>
      </c>
      <c r="O57" s="576" t="str">
        <f t="shared" si="4"/>
        <v/>
      </c>
      <c r="P57" s="573"/>
    </row>
    <row r="58" spans="2:16" x14ac:dyDescent="0.25">
      <c r="B58" s="571">
        <f t="shared" si="5"/>
        <v>49</v>
      </c>
      <c r="C58" s="223"/>
      <c r="D58" s="100"/>
      <c r="E58" s="224"/>
      <c r="F58" s="224"/>
      <c r="G58" s="225">
        <f>Table13[[#This Row],[1st Engine Arrival Time]]-Table13[[#This Row],[ Dispatch Time]]</f>
        <v>0</v>
      </c>
      <c r="H58" s="226" t="str">
        <f t="shared" si="0"/>
        <v/>
      </c>
      <c r="I58" s="224"/>
      <c r="J58" s="226">
        <f t="shared" si="1"/>
        <v>0</v>
      </c>
      <c r="K58" s="226" t="str">
        <f t="shared" si="2"/>
        <v/>
      </c>
      <c r="L58" s="224"/>
      <c r="M58" s="226">
        <f>Table13[[#This Row],[Ladder/Service  Arrival Time]]-Table13[[#This Row],[ Dispatch Time]]</f>
        <v>0</v>
      </c>
      <c r="N58" s="226" t="str">
        <f t="shared" si="3"/>
        <v/>
      </c>
      <c r="O58" s="576" t="str">
        <f t="shared" si="4"/>
        <v/>
      </c>
      <c r="P58" s="573"/>
    </row>
    <row r="59" spans="2:16" x14ac:dyDescent="0.25">
      <c r="B59" s="571">
        <f t="shared" si="5"/>
        <v>50</v>
      </c>
      <c r="C59" s="223"/>
      <c r="D59" s="100"/>
      <c r="E59" s="224"/>
      <c r="F59" s="224"/>
      <c r="G59" s="225">
        <f>Table13[[#This Row],[1st Engine Arrival Time]]-Table13[[#This Row],[ Dispatch Time]]</f>
        <v>0</v>
      </c>
      <c r="H59" s="226" t="str">
        <f t="shared" si="0"/>
        <v/>
      </c>
      <c r="I59" s="224"/>
      <c r="J59" s="226">
        <f t="shared" si="1"/>
        <v>0</v>
      </c>
      <c r="K59" s="226" t="str">
        <f t="shared" si="2"/>
        <v/>
      </c>
      <c r="L59" s="224"/>
      <c r="M59" s="226">
        <f>Table13[[#This Row],[Ladder/Service  Arrival Time]]-Table13[[#This Row],[ Dispatch Time]]</f>
        <v>0</v>
      </c>
      <c r="N59" s="226" t="str">
        <f t="shared" si="3"/>
        <v/>
      </c>
      <c r="O59" s="576" t="str">
        <f t="shared" si="4"/>
        <v/>
      </c>
      <c r="P59" s="573"/>
    </row>
    <row r="60" spans="2:16" x14ac:dyDescent="0.25">
      <c r="B60" s="571">
        <f t="shared" si="5"/>
        <v>51</v>
      </c>
      <c r="C60" s="223"/>
      <c r="D60" s="100"/>
      <c r="E60" s="224"/>
      <c r="F60" s="224"/>
      <c r="G60" s="225">
        <f>Table13[[#This Row],[1st Engine Arrival Time]]-Table13[[#This Row],[ Dispatch Time]]</f>
        <v>0</v>
      </c>
      <c r="H60" s="226" t="str">
        <f t="shared" si="0"/>
        <v/>
      </c>
      <c r="I60" s="224"/>
      <c r="J60" s="226">
        <f t="shared" si="1"/>
        <v>0</v>
      </c>
      <c r="K60" s="226" t="str">
        <f t="shared" si="2"/>
        <v/>
      </c>
      <c r="L60" s="224"/>
      <c r="M60" s="226">
        <f>Table13[[#This Row],[Ladder/Service  Arrival Time]]-Table13[[#This Row],[ Dispatch Time]]</f>
        <v>0</v>
      </c>
      <c r="N60" s="226" t="str">
        <f t="shared" si="3"/>
        <v/>
      </c>
      <c r="O60" s="576" t="str">
        <f t="shared" si="4"/>
        <v/>
      </c>
      <c r="P60" s="573"/>
    </row>
    <row r="61" spans="2:16" x14ac:dyDescent="0.25">
      <c r="B61" s="571">
        <f t="shared" si="5"/>
        <v>52</v>
      </c>
      <c r="C61" s="223"/>
      <c r="D61" s="100"/>
      <c r="E61" s="224"/>
      <c r="F61" s="224"/>
      <c r="G61" s="225">
        <f>Table13[[#This Row],[1st Engine Arrival Time]]-Table13[[#This Row],[ Dispatch Time]]</f>
        <v>0</v>
      </c>
      <c r="H61" s="226" t="str">
        <f t="shared" si="0"/>
        <v/>
      </c>
      <c r="I61" s="224"/>
      <c r="J61" s="226">
        <f t="shared" si="1"/>
        <v>0</v>
      </c>
      <c r="K61" s="226" t="str">
        <f t="shared" si="2"/>
        <v/>
      </c>
      <c r="L61" s="224"/>
      <c r="M61" s="226">
        <f>Table13[[#This Row],[Ladder/Service  Arrival Time]]-Table13[[#This Row],[ Dispatch Time]]</f>
        <v>0</v>
      </c>
      <c r="N61" s="226" t="str">
        <f t="shared" si="3"/>
        <v/>
      </c>
      <c r="O61" s="576" t="str">
        <f t="shared" si="4"/>
        <v/>
      </c>
      <c r="P61" s="573"/>
    </row>
    <row r="62" spans="2:16" x14ac:dyDescent="0.25">
      <c r="B62" s="571">
        <f t="shared" si="5"/>
        <v>53</v>
      </c>
      <c r="C62" s="223"/>
      <c r="D62" s="100"/>
      <c r="E62" s="224"/>
      <c r="F62" s="224"/>
      <c r="G62" s="225">
        <f>Table13[[#This Row],[1st Engine Arrival Time]]-Table13[[#This Row],[ Dispatch Time]]</f>
        <v>0</v>
      </c>
      <c r="H62" s="226" t="str">
        <f t="shared" si="0"/>
        <v/>
      </c>
      <c r="I62" s="224"/>
      <c r="J62" s="226">
        <f t="shared" si="1"/>
        <v>0</v>
      </c>
      <c r="K62" s="226" t="str">
        <f t="shared" si="2"/>
        <v/>
      </c>
      <c r="L62" s="224"/>
      <c r="M62" s="226">
        <f>Table13[[#This Row],[Ladder/Service  Arrival Time]]-Table13[[#This Row],[ Dispatch Time]]</f>
        <v>0</v>
      </c>
      <c r="N62" s="226" t="str">
        <f t="shared" si="3"/>
        <v/>
      </c>
      <c r="O62" s="576" t="str">
        <f t="shared" si="4"/>
        <v/>
      </c>
      <c r="P62" s="573"/>
    </row>
    <row r="63" spans="2:16" x14ac:dyDescent="0.25">
      <c r="B63" s="571">
        <f t="shared" si="5"/>
        <v>54</v>
      </c>
      <c r="C63" s="223"/>
      <c r="D63" s="100"/>
      <c r="E63" s="224"/>
      <c r="F63" s="224"/>
      <c r="G63" s="225">
        <f>Table13[[#This Row],[1st Engine Arrival Time]]-Table13[[#This Row],[ Dispatch Time]]</f>
        <v>0</v>
      </c>
      <c r="H63" s="226" t="str">
        <f t="shared" si="0"/>
        <v/>
      </c>
      <c r="I63" s="224"/>
      <c r="J63" s="226">
        <f t="shared" si="1"/>
        <v>0</v>
      </c>
      <c r="K63" s="226" t="str">
        <f t="shared" si="2"/>
        <v/>
      </c>
      <c r="L63" s="224"/>
      <c r="M63" s="226">
        <f>Table13[[#This Row],[Ladder/Service  Arrival Time]]-Table13[[#This Row],[ Dispatch Time]]</f>
        <v>0</v>
      </c>
      <c r="N63" s="226" t="str">
        <f t="shared" si="3"/>
        <v/>
      </c>
      <c r="O63" s="576" t="str">
        <f t="shared" si="4"/>
        <v/>
      </c>
      <c r="P63" s="573"/>
    </row>
    <row r="64" spans="2:16" x14ac:dyDescent="0.25">
      <c r="B64" s="571">
        <f t="shared" si="5"/>
        <v>55</v>
      </c>
      <c r="C64" s="223"/>
      <c r="D64" s="100"/>
      <c r="E64" s="224"/>
      <c r="F64" s="224"/>
      <c r="G64" s="225">
        <f>Table13[[#This Row],[1st Engine Arrival Time]]-Table13[[#This Row],[ Dispatch Time]]</f>
        <v>0</v>
      </c>
      <c r="H64" s="226" t="str">
        <f t="shared" si="0"/>
        <v/>
      </c>
      <c r="I64" s="224"/>
      <c r="J64" s="226">
        <f t="shared" si="1"/>
        <v>0</v>
      </c>
      <c r="K64" s="226" t="str">
        <f t="shared" si="2"/>
        <v/>
      </c>
      <c r="L64" s="224"/>
      <c r="M64" s="226">
        <f>Table13[[#This Row],[Ladder/Service  Arrival Time]]-Table13[[#This Row],[ Dispatch Time]]</f>
        <v>0</v>
      </c>
      <c r="N64" s="226" t="str">
        <f t="shared" si="3"/>
        <v/>
      </c>
      <c r="O64" s="576" t="str">
        <f t="shared" si="4"/>
        <v/>
      </c>
      <c r="P64" s="573"/>
    </row>
    <row r="65" spans="2:16" x14ac:dyDescent="0.25">
      <c r="B65" s="571">
        <f t="shared" si="5"/>
        <v>56</v>
      </c>
      <c r="C65" s="223"/>
      <c r="D65" s="100"/>
      <c r="E65" s="224"/>
      <c r="F65" s="224"/>
      <c r="G65" s="225">
        <f>Table13[[#This Row],[1st Engine Arrival Time]]-Table13[[#This Row],[ Dispatch Time]]</f>
        <v>0</v>
      </c>
      <c r="H65" s="226" t="str">
        <f t="shared" si="0"/>
        <v/>
      </c>
      <c r="I65" s="224"/>
      <c r="J65" s="226">
        <f t="shared" si="1"/>
        <v>0</v>
      </c>
      <c r="K65" s="226" t="str">
        <f t="shared" si="2"/>
        <v/>
      </c>
      <c r="L65" s="224"/>
      <c r="M65" s="226">
        <f>Table13[[#This Row],[Ladder/Service  Arrival Time]]-Table13[[#This Row],[ Dispatch Time]]</f>
        <v>0</v>
      </c>
      <c r="N65" s="226" t="str">
        <f t="shared" si="3"/>
        <v/>
      </c>
      <c r="O65" s="576" t="str">
        <f t="shared" si="4"/>
        <v/>
      </c>
      <c r="P65" s="573"/>
    </row>
    <row r="66" spans="2:16" x14ac:dyDescent="0.25">
      <c r="B66" s="571">
        <f t="shared" si="5"/>
        <v>57</v>
      </c>
      <c r="C66" s="223"/>
      <c r="D66" s="100"/>
      <c r="E66" s="224"/>
      <c r="F66" s="224"/>
      <c r="G66" s="225">
        <f>Table13[[#This Row],[1st Engine Arrival Time]]-Table13[[#This Row],[ Dispatch Time]]</f>
        <v>0</v>
      </c>
      <c r="H66" s="226" t="str">
        <f t="shared" si="0"/>
        <v/>
      </c>
      <c r="I66" s="224"/>
      <c r="J66" s="226">
        <f t="shared" si="1"/>
        <v>0</v>
      </c>
      <c r="K66" s="226" t="str">
        <f t="shared" si="2"/>
        <v/>
      </c>
      <c r="L66" s="224"/>
      <c r="M66" s="226">
        <f>Table13[[#This Row],[Ladder/Service  Arrival Time]]-Table13[[#This Row],[ Dispatch Time]]</f>
        <v>0</v>
      </c>
      <c r="N66" s="226" t="str">
        <f t="shared" si="3"/>
        <v/>
      </c>
      <c r="O66" s="576" t="str">
        <f t="shared" si="4"/>
        <v/>
      </c>
      <c r="P66" s="573"/>
    </row>
    <row r="67" spans="2:16" x14ac:dyDescent="0.25">
      <c r="B67" s="571">
        <f t="shared" si="5"/>
        <v>58</v>
      </c>
      <c r="C67" s="223"/>
      <c r="D67" s="100"/>
      <c r="E67" s="224"/>
      <c r="F67" s="224"/>
      <c r="G67" s="225">
        <f>Table13[[#This Row],[1st Engine Arrival Time]]-Table13[[#This Row],[ Dispatch Time]]</f>
        <v>0</v>
      </c>
      <c r="H67" s="226" t="str">
        <f t="shared" si="0"/>
        <v/>
      </c>
      <c r="I67" s="224"/>
      <c r="J67" s="226">
        <f t="shared" si="1"/>
        <v>0</v>
      </c>
      <c r="K67" s="226" t="str">
        <f t="shared" si="2"/>
        <v/>
      </c>
      <c r="L67" s="224"/>
      <c r="M67" s="226">
        <f>Table13[[#This Row],[Ladder/Service  Arrival Time]]-Table13[[#This Row],[ Dispatch Time]]</f>
        <v>0</v>
      </c>
      <c r="N67" s="226" t="str">
        <f t="shared" si="3"/>
        <v/>
      </c>
      <c r="O67" s="576" t="str">
        <f t="shared" si="4"/>
        <v/>
      </c>
      <c r="P67" s="573"/>
    </row>
    <row r="68" spans="2:16" x14ac:dyDescent="0.25">
      <c r="B68" s="571">
        <f t="shared" si="5"/>
        <v>59</v>
      </c>
      <c r="C68" s="223"/>
      <c r="D68" s="100"/>
      <c r="E68" s="224"/>
      <c r="F68" s="224"/>
      <c r="G68" s="225">
        <f>Table13[[#This Row],[1st Engine Arrival Time]]-Table13[[#This Row],[ Dispatch Time]]</f>
        <v>0</v>
      </c>
      <c r="H68" s="226" t="str">
        <f t="shared" si="0"/>
        <v/>
      </c>
      <c r="I68" s="224"/>
      <c r="J68" s="226">
        <f t="shared" si="1"/>
        <v>0</v>
      </c>
      <c r="K68" s="226" t="str">
        <f t="shared" si="2"/>
        <v/>
      </c>
      <c r="L68" s="224"/>
      <c r="M68" s="226">
        <f>Table13[[#This Row],[Ladder/Service  Arrival Time]]-Table13[[#This Row],[ Dispatch Time]]</f>
        <v>0</v>
      </c>
      <c r="N68" s="226" t="str">
        <f t="shared" si="3"/>
        <v/>
      </c>
      <c r="O68" s="576" t="str">
        <f t="shared" si="4"/>
        <v/>
      </c>
      <c r="P68" s="573"/>
    </row>
    <row r="69" spans="2:16" x14ac:dyDescent="0.25">
      <c r="B69" s="571">
        <f t="shared" si="5"/>
        <v>60</v>
      </c>
      <c r="C69" s="223"/>
      <c r="D69" s="100"/>
      <c r="E69" s="224"/>
      <c r="F69" s="224"/>
      <c r="G69" s="225">
        <f>Table13[[#This Row],[1st Engine Arrival Time]]-Table13[[#This Row],[ Dispatch Time]]</f>
        <v>0</v>
      </c>
      <c r="H69" s="226" t="str">
        <f t="shared" si="0"/>
        <v/>
      </c>
      <c r="I69" s="224"/>
      <c r="J69" s="226">
        <f t="shared" si="1"/>
        <v>0</v>
      </c>
      <c r="K69" s="226" t="str">
        <f t="shared" si="2"/>
        <v/>
      </c>
      <c r="L69" s="224"/>
      <c r="M69" s="226">
        <f>Table13[[#This Row],[Ladder/Service  Arrival Time]]-Table13[[#This Row],[ Dispatch Time]]</f>
        <v>0</v>
      </c>
      <c r="N69" s="226" t="str">
        <f t="shared" si="3"/>
        <v/>
      </c>
      <c r="O69" s="576" t="str">
        <f t="shared" si="4"/>
        <v/>
      </c>
      <c r="P69" s="573"/>
    </row>
    <row r="70" spans="2:16" x14ac:dyDescent="0.25">
      <c r="B70" s="571">
        <f t="shared" si="5"/>
        <v>61</v>
      </c>
      <c r="C70" s="223"/>
      <c r="D70" s="100"/>
      <c r="E70" s="224"/>
      <c r="F70" s="224"/>
      <c r="G70" s="225">
        <f>Table13[[#This Row],[1st Engine Arrival Time]]-Table13[[#This Row],[ Dispatch Time]]</f>
        <v>0</v>
      </c>
      <c r="H70" s="226" t="str">
        <f t="shared" si="0"/>
        <v/>
      </c>
      <c r="I70" s="224"/>
      <c r="J70" s="226">
        <f t="shared" si="1"/>
        <v>0</v>
      </c>
      <c r="K70" s="226" t="str">
        <f t="shared" si="2"/>
        <v/>
      </c>
      <c r="L70" s="224"/>
      <c r="M70" s="226">
        <f>Table13[[#This Row],[Ladder/Service  Arrival Time]]-Table13[[#This Row],[ Dispatch Time]]</f>
        <v>0</v>
      </c>
      <c r="N70" s="226" t="str">
        <f t="shared" si="3"/>
        <v/>
      </c>
      <c r="O70" s="576" t="str">
        <f t="shared" si="4"/>
        <v/>
      </c>
      <c r="P70" s="573"/>
    </row>
    <row r="71" spans="2:16" x14ac:dyDescent="0.25">
      <c r="B71" s="571">
        <f t="shared" si="5"/>
        <v>62</v>
      </c>
      <c r="C71" s="223"/>
      <c r="D71" s="100"/>
      <c r="E71" s="224"/>
      <c r="F71" s="224"/>
      <c r="G71" s="225">
        <f>Table13[[#This Row],[1st Engine Arrival Time]]-Table13[[#This Row],[ Dispatch Time]]</f>
        <v>0</v>
      </c>
      <c r="H71" s="226" t="str">
        <f t="shared" si="0"/>
        <v/>
      </c>
      <c r="I71" s="224"/>
      <c r="J71" s="226">
        <f t="shared" si="1"/>
        <v>0</v>
      </c>
      <c r="K71" s="226" t="str">
        <f t="shared" si="2"/>
        <v/>
      </c>
      <c r="L71" s="224"/>
      <c r="M71" s="226">
        <f>Table13[[#This Row],[Ladder/Service  Arrival Time]]-Table13[[#This Row],[ Dispatch Time]]</f>
        <v>0</v>
      </c>
      <c r="N71" s="226" t="str">
        <f t="shared" si="3"/>
        <v/>
      </c>
      <c r="O71" s="576" t="str">
        <f t="shared" si="4"/>
        <v/>
      </c>
      <c r="P71" s="573"/>
    </row>
    <row r="72" spans="2:16" x14ac:dyDescent="0.25">
      <c r="B72" s="571">
        <f t="shared" si="5"/>
        <v>63</v>
      </c>
      <c r="C72" s="223"/>
      <c r="D72" s="100"/>
      <c r="E72" s="224"/>
      <c r="F72" s="224"/>
      <c r="G72" s="225">
        <f>Table13[[#This Row],[1st Engine Arrival Time]]-Table13[[#This Row],[ Dispatch Time]]</f>
        <v>0</v>
      </c>
      <c r="H72" s="226" t="str">
        <f t="shared" si="0"/>
        <v/>
      </c>
      <c r="I72" s="224"/>
      <c r="J72" s="226">
        <f t="shared" si="1"/>
        <v>0</v>
      </c>
      <c r="K72" s="226" t="str">
        <f t="shared" si="2"/>
        <v/>
      </c>
      <c r="L72" s="224"/>
      <c r="M72" s="226">
        <f>Table13[[#This Row],[Ladder/Service  Arrival Time]]-Table13[[#This Row],[ Dispatch Time]]</f>
        <v>0</v>
      </c>
      <c r="N72" s="226" t="str">
        <f t="shared" si="3"/>
        <v/>
      </c>
      <c r="O72" s="576" t="str">
        <f t="shared" si="4"/>
        <v/>
      </c>
      <c r="P72" s="573"/>
    </row>
    <row r="73" spans="2:16" x14ac:dyDescent="0.25">
      <c r="B73" s="571">
        <f t="shared" si="5"/>
        <v>64</v>
      </c>
      <c r="C73" s="223"/>
      <c r="D73" s="100"/>
      <c r="E73" s="224"/>
      <c r="F73" s="224"/>
      <c r="G73" s="225">
        <f>Table13[[#This Row],[1st Engine Arrival Time]]-Table13[[#This Row],[ Dispatch Time]]</f>
        <v>0</v>
      </c>
      <c r="H73" s="226" t="str">
        <f t="shared" si="0"/>
        <v/>
      </c>
      <c r="I73" s="224"/>
      <c r="J73" s="226">
        <f t="shared" si="1"/>
        <v>0</v>
      </c>
      <c r="K73" s="226" t="str">
        <f t="shared" si="2"/>
        <v/>
      </c>
      <c r="L73" s="224"/>
      <c r="M73" s="226">
        <f>Table13[[#This Row],[Ladder/Service  Arrival Time]]-Table13[[#This Row],[ Dispatch Time]]</f>
        <v>0</v>
      </c>
      <c r="N73" s="226" t="str">
        <f t="shared" si="3"/>
        <v/>
      </c>
      <c r="O73" s="576" t="str">
        <f t="shared" si="4"/>
        <v/>
      </c>
      <c r="P73" s="573"/>
    </row>
    <row r="74" spans="2:16" x14ac:dyDescent="0.25">
      <c r="B74" s="571">
        <f t="shared" si="5"/>
        <v>65</v>
      </c>
      <c r="C74" s="223"/>
      <c r="D74" s="100"/>
      <c r="E74" s="224"/>
      <c r="F74" s="224"/>
      <c r="G74" s="225">
        <f>Table13[[#This Row],[1st Engine Arrival Time]]-Table13[[#This Row],[ Dispatch Time]]</f>
        <v>0</v>
      </c>
      <c r="H74" s="226" t="str">
        <f t="shared" ref="H74:H137" si="6">IF(ISBLANK(E74),"",IF(G74&lt;$Q$10,"Yes","No"))</f>
        <v/>
      </c>
      <c r="I74" s="224"/>
      <c r="J74" s="226">
        <f t="shared" ref="J74:J137" si="7">I74-E74</f>
        <v>0</v>
      </c>
      <c r="K74" s="226" t="str">
        <f t="shared" ref="K74:K137" si="8">IF(ISBLANK(E74),"",IF(J74&lt;$R$10,"Yes","No"))</f>
        <v/>
      </c>
      <c r="L74" s="224"/>
      <c r="M74" s="226">
        <f>Table13[[#This Row],[Ladder/Service  Arrival Time]]-Table13[[#This Row],[ Dispatch Time]]</f>
        <v>0</v>
      </c>
      <c r="N74" s="226" t="str">
        <f t="shared" ref="N74:N137" si="9">IF(ISBLANK(E74),"",IF(M74&lt;$R$10,"Yes","No"))</f>
        <v/>
      </c>
      <c r="O74" s="576" t="str">
        <f t="shared" ref="O74:O137" si="10">IF(ISBLANK(E74),"",IF(AND(K74=$Q$11,N74=$Q$11),"Yes","No"))</f>
        <v/>
      </c>
      <c r="P74" s="573"/>
    </row>
    <row r="75" spans="2:16" x14ac:dyDescent="0.25">
      <c r="B75" s="571">
        <f t="shared" si="5"/>
        <v>66</v>
      </c>
      <c r="C75" s="223"/>
      <c r="D75" s="100"/>
      <c r="E75" s="224"/>
      <c r="F75" s="224"/>
      <c r="G75" s="225">
        <f>Table13[[#This Row],[1st Engine Arrival Time]]-Table13[[#This Row],[ Dispatch Time]]</f>
        <v>0</v>
      </c>
      <c r="H75" s="226" t="str">
        <f t="shared" si="6"/>
        <v/>
      </c>
      <c r="I75" s="224"/>
      <c r="J75" s="226">
        <f t="shared" si="7"/>
        <v>0</v>
      </c>
      <c r="K75" s="226" t="str">
        <f t="shared" si="8"/>
        <v/>
      </c>
      <c r="L75" s="224"/>
      <c r="M75" s="226">
        <f>Table13[[#This Row],[Ladder/Service  Arrival Time]]-Table13[[#This Row],[ Dispatch Time]]</f>
        <v>0</v>
      </c>
      <c r="N75" s="226" t="str">
        <f t="shared" si="9"/>
        <v/>
      </c>
      <c r="O75" s="576" t="str">
        <f t="shared" si="10"/>
        <v/>
      </c>
      <c r="P75" s="573"/>
    </row>
    <row r="76" spans="2:16" x14ac:dyDescent="0.25">
      <c r="B76" s="571">
        <f t="shared" ref="B76:B139" si="11">B75+1</f>
        <v>67</v>
      </c>
      <c r="C76" s="223"/>
      <c r="D76" s="100"/>
      <c r="E76" s="224"/>
      <c r="F76" s="224"/>
      <c r="G76" s="225">
        <f>Table13[[#This Row],[1st Engine Arrival Time]]-Table13[[#This Row],[ Dispatch Time]]</f>
        <v>0</v>
      </c>
      <c r="H76" s="226" t="str">
        <f t="shared" si="6"/>
        <v/>
      </c>
      <c r="I76" s="224"/>
      <c r="J76" s="226">
        <f t="shared" si="7"/>
        <v>0</v>
      </c>
      <c r="K76" s="226" t="str">
        <f t="shared" si="8"/>
        <v/>
      </c>
      <c r="L76" s="224"/>
      <c r="M76" s="226">
        <f>Table13[[#This Row],[Ladder/Service  Arrival Time]]-Table13[[#This Row],[ Dispatch Time]]</f>
        <v>0</v>
      </c>
      <c r="N76" s="226" t="str">
        <f t="shared" si="9"/>
        <v/>
      </c>
      <c r="O76" s="576" t="str">
        <f t="shared" si="10"/>
        <v/>
      </c>
      <c r="P76" s="573"/>
    </row>
    <row r="77" spans="2:16" x14ac:dyDescent="0.25">
      <c r="B77" s="571">
        <f t="shared" si="11"/>
        <v>68</v>
      </c>
      <c r="C77" s="223"/>
      <c r="D77" s="100"/>
      <c r="E77" s="224"/>
      <c r="F77" s="224"/>
      <c r="G77" s="225">
        <f>Table13[[#This Row],[1st Engine Arrival Time]]-Table13[[#This Row],[ Dispatch Time]]</f>
        <v>0</v>
      </c>
      <c r="H77" s="226" t="str">
        <f t="shared" si="6"/>
        <v/>
      </c>
      <c r="I77" s="224"/>
      <c r="J77" s="226">
        <f t="shared" si="7"/>
        <v>0</v>
      </c>
      <c r="K77" s="226" t="str">
        <f t="shared" si="8"/>
        <v/>
      </c>
      <c r="L77" s="224"/>
      <c r="M77" s="226">
        <f>Table13[[#This Row],[Ladder/Service  Arrival Time]]-Table13[[#This Row],[ Dispatch Time]]</f>
        <v>0</v>
      </c>
      <c r="N77" s="226" t="str">
        <f t="shared" si="9"/>
        <v/>
      </c>
      <c r="O77" s="576" t="str">
        <f t="shared" si="10"/>
        <v/>
      </c>
      <c r="P77" s="573"/>
    </row>
    <row r="78" spans="2:16" x14ac:dyDescent="0.25">
      <c r="B78" s="571">
        <f t="shared" si="11"/>
        <v>69</v>
      </c>
      <c r="C78" s="223"/>
      <c r="D78" s="100"/>
      <c r="E78" s="224"/>
      <c r="F78" s="224"/>
      <c r="G78" s="225">
        <f>Table13[[#This Row],[1st Engine Arrival Time]]-Table13[[#This Row],[ Dispatch Time]]</f>
        <v>0</v>
      </c>
      <c r="H78" s="226" t="str">
        <f t="shared" si="6"/>
        <v/>
      </c>
      <c r="I78" s="224"/>
      <c r="J78" s="226">
        <f t="shared" si="7"/>
        <v>0</v>
      </c>
      <c r="K78" s="226" t="str">
        <f t="shared" si="8"/>
        <v/>
      </c>
      <c r="L78" s="224"/>
      <c r="M78" s="226">
        <f>Table13[[#This Row],[Ladder/Service  Arrival Time]]-Table13[[#This Row],[ Dispatch Time]]</f>
        <v>0</v>
      </c>
      <c r="N78" s="226" t="str">
        <f t="shared" si="9"/>
        <v/>
      </c>
      <c r="O78" s="576" t="str">
        <f t="shared" si="10"/>
        <v/>
      </c>
      <c r="P78" s="573"/>
    </row>
    <row r="79" spans="2:16" x14ac:dyDescent="0.25">
      <c r="B79" s="571">
        <f t="shared" si="11"/>
        <v>70</v>
      </c>
      <c r="C79" s="223"/>
      <c r="D79" s="100"/>
      <c r="E79" s="224"/>
      <c r="F79" s="224"/>
      <c r="G79" s="225">
        <f>Table13[[#This Row],[1st Engine Arrival Time]]-Table13[[#This Row],[ Dispatch Time]]</f>
        <v>0</v>
      </c>
      <c r="H79" s="226" t="str">
        <f t="shared" si="6"/>
        <v/>
      </c>
      <c r="I79" s="224"/>
      <c r="J79" s="226">
        <f t="shared" si="7"/>
        <v>0</v>
      </c>
      <c r="K79" s="226" t="str">
        <f t="shared" si="8"/>
        <v/>
      </c>
      <c r="L79" s="224"/>
      <c r="M79" s="226">
        <f>Table13[[#This Row],[Ladder/Service  Arrival Time]]-Table13[[#This Row],[ Dispatch Time]]</f>
        <v>0</v>
      </c>
      <c r="N79" s="226" t="str">
        <f t="shared" si="9"/>
        <v/>
      </c>
      <c r="O79" s="576" t="str">
        <f t="shared" si="10"/>
        <v/>
      </c>
      <c r="P79" s="573"/>
    </row>
    <row r="80" spans="2:16" x14ac:dyDescent="0.25">
      <c r="B80" s="571">
        <f t="shared" si="11"/>
        <v>71</v>
      </c>
      <c r="C80" s="223"/>
      <c r="D80" s="100"/>
      <c r="E80" s="224"/>
      <c r="F80" s="224"/>
      <c r="G80" s="225">
        <f>Table13[[#This Row],[1st Engine Arrival Time]]-Table13[[#This Row],[ Dispatch Time]]</f>
        <v>0</v>
      </c>
      <c r="H80" s="226" t="str">
        <f t="shared" si="6"/>
        <v/>
      </c>
      <c r="I80" s="224"/>
      <c r="J80" s="226">
        <f t="shared" si="7"/>
        <v>0</v>
      </c>
      <c r="K80" s="226" t="str">
        <f t="shared" si="8"/>
        <v/>
      </c>
      <c r="L80" s="224"/>
      <c r="M80" s="226">
        <f>Table13[[#This Row],[Ladder/Service  Arrival Time]]-Table13[[#This Row],[ Dispatch Time]]</f>
        <v>0</v>
      </c>
      <c r="N80" s="226" t="str">
        <f t="shared" si="9"/>
        <v/>
      </c>
      <c r="O80" s="576" t="str">
        <f t="shared" si="10"/>
        <v/>
      </c>
      <c r="P80" s="573"/>
    </row>
    <row r="81" spans="2:16" x14ac:dyDescent="0.25">
      <c r="B81" s="571">
        <f t="shared" si="11"/>
        <v>72</v>
      </c>
      <c r="C81" s="223"/>
      <c r="D81" s="100"/>
      <c r="E81" s="224"/>
      <c r="F81" s="224"/>
      <c r="G81" s="225">
        <f>Table13[[#This Row],[1st Engine Arrival Time]]-Table13[[#This Row],[ Dispatch Time]]</f>
        <v>0</v>
      </c>
      <c r="H81" s="226" t="str">
        <f t="shared" si="6"/>
        <v/>
      </c>
      <c r="I81" s="224"/>
      <c r="J81" s="226">
        <f t="shared" si="7"/>
        <v>0</v>
      </c>
      <c r="K81" s="226" t="str">
        <f t="shared" si="8"/>
        <v/>
      </c>
      <c r="L81" s="224"/>
      <c r="M81" s="226">
        <f>Table13[[#This Row],[Ladder/Service  Arrival Time]]-Table13[[#This Row],[ Dispatch Time]]</f>
        <v>0</v>
      </c>
      <c r="N81" s="226" t="str">
        <f t="shared" si="9"/>
        <v/>
      </c>
      <c r="O81" s="576" t="str">
        <f t="shared" si="10"/>
        <v/>
      </c>
      <c r="P81" s="573"/>
    </row>
    <row r="82" spans="2:16" x14ac:dyDescent="0.25">
      <c r="B82" s="571">
        <f t="shared" si="11"/>
        <v>73</v>
      </c>
      <c r="C82" s="223"/>
      <c r="D82" s="100"/>
      <c r="E82" s="224"/>
      <c r="F82" s="224"/>
      <c r="G82" s="225">
        <f>Table13[[#This Row],[1st Engine Arrival Time]]-Table13[[#This Row],[ Dispatch Time]]</f>
        <v>0</v>
      </c>
      <c r="H82" s="226" t="str">
        <f t="shared" si="6"/>
        <v/>
      </c>
      <c r="I82" s="224"/>
      <c r="J82" s="226">
        <f t="shared" si="7"/>
        <v>0</v>
      </c>
      <c r="K82" s="226" t="str">
        <f t="shared" si="8"/>
        <v/>
      </c>
      <c r="L82" s="224"/>
      <c r="M82" s="226">
        <f>Table13[[#This Row],[Ladder/Service  Arrival Time]]-Table13[[#This Row],[ Dispatch Time]]</f>
        <v>0</v>
      </c>
      <c r="N82" s="226" t="str">
        <f t="shared" si="9"/>
        <v/>
      </c>
      <c r="O82" s="576" t="str">
        <f t="shared" si="10"/>
        <v/>
      </c>
      <c r="P82" s="573"/>
    </row>
    <row r="83" spans="2:16" x14ac:dyDescent="0.25">
      <c r="B83" s="571">
        <f t="shared" si="11"/>
        <v>74</v>
      </c>
      <c r="C83" s="223"/>
      <c r="D83" s="100"/>
      <c r="E83" s="224"/>
      <c r="F83" s="224"/>
      <c r="G83" s="225">
        <f>Table13[[#This Row],[1st Engine Arrival Time]]-Table13[[#This Row],[ Dispatch Time]]</f>
        <v>0</v>
      </c>
      <c r="H83" s="226" t="str">
        <f t="shared" si="6"/>
        <v/>
      </c>
      <c r="I83" s="224"/>
      <c r="J83" s="226">
        <f t="shared" si="7"/>
        <v>0</v>
      </c>
      <c r="K83" s="226" t="str">
        <f t="shared" si="8"/>
        <v/>
      </c>
      <c r="L83" s="224"/>
      <c r="M83" s="226">
        <f>Table13[[#This Row],[Ladder/Service  Arrival Time]]-Table13[[#This Row],[ Dispatch Time]]</f>
        <v>0</v>
      </c>
      <c r="N83" s="226" t="str">
        <f t="shared" si="9"/>
        <v/>
      </c>
      <c r="O83" s="576" t="str">
        <f t="shared" si="10"/>
        <v/>
      </c>
      <c r="P83" s="573"/>
    </row>
    <row r="84" spans="2:16" x14ac:dyDescent="0.25">
      <c r="B84" s="571">
        <f t="shared" si="11"/>
        <v>75</v>
      </c>
      <c r="C84" s="223"/>
      <c r="D84" s="100"/>
      <c r="E84" s="224"/>
      <c r="F84" s="224"/>
      <c r="G84" s="225">
        <f>Table13[[#This Row],[1st Engine Arrival Time]]-Table13[[#This Row],[ Dispatch Time]]</f>
        <v>0</v>
      </c>
      <c r="H84" s="226" t="str">
        <f t="shared" si="6"/>
        <v/>
      </c>
      <c r="I84" s="224"/>
      <c r="J84" s="226">
        <f t="shared" si="7"/>
        <v>0</v>
      </c>
      <c r="K84" s="226" t="str">
        <f t="shared" si="8"/>
        <v/>
      </c>
      <c r="L84" s="224"/>
      <c r="M84" s="226">
        <f>Table13[[#This Row],[Ladder/Service  Arrival Time]]-Table13[[#This Row],[ Dispatch Time]]</f>
        <v>0</v>
      </c>
      <c r="N84" s="226" t="str">
        <f t="shared" si="9"/>
        <v/>
      </c>
      <c r="O84" s="576" t="str">
        <f t="shared" si="10"/>
        <v/>
      </c>
      <c r="P84" s="573"/>
    </row>
    <row r="85" spans="2:16" x14ac:dyDescent="0.25">
      <c r="B85" s="571">
        <f t="shared" si="11"/>
        <v>76</v>
      </c>
      <c r="C85" s="223"/>
      <c r="D85" s="100"/>
      <c r="E85" s="224"/>
      <c r="F85" s="224"/>
      <c r="G85" s="225">
        <f>Table13[[#This Row],[1st Engine Arrival Time]]-Table13[[#This Row],[ Dispatch Time]]</f>
        <v>0</v>
      </c>
      <c r="H85" s="226" t="str">
        <f t="shared" si="6"/>
        <v/>
      </c>
      <c r="I85" s="224"/>
      <c r="J85" s="226">
        <f t="shared" si="7"/>
        <v>0</v>
      </c>
      <c r="K85" s="226" t="str">
        <f t="shared" si="8"/>
        <v/>
      </c>
      <c r="L85" s="224"/>
      <c r="M85" s="226">
        <f>Table13[[#This Row],[Ladder/Service  Arrival Time]]-Table13[[#This Row],[ Dispatch Time]]</f>
        <v>0</v>
      </c>
      <c r="N85" s="226" t="str">
        <f t="shared" si="9"/>
        <v/>
      </c>
      <c r="O85" s="576" t="str">
        <f t="shared" si="10"/>
        <v/>
      </c>
      <c r="P85" s="573"/>
    </row>
    <row r="86" spans="2:16" x14ac:dyDescent="0.25">
      <c r="B86" s="571">
        <f t="shared" si="11"/>
        <v>77</v>
      </c>
      <c r="C86" s="223"/>
      <c r="D86" s="100"/>
      <c r="E86" s="224"/>
      <c r="F86" s="224"/>
      <c r="G86" s="225">
        <f>Table13[[#This Row],[1st Engine Arrival Time]]-Table13[[#This Row],[ Dispatch Time]]</f>
        <v>0</v>
      </c>
      <c r="H86" s="226" t="str">
        <f t="shared" si="6"/>
        <v/>
      </c>
      <c r="I86" s="224"/>
      <c r="J86" s="226">
        <f t="shared" si="7"/>
        <v>0</v>
      </c>
      <c r="K86" s="226" t="str">
        <f t="shared" si="8"/>
        <v/>
      </c>
      <c r="L86" s="224"/>
      <c r="M86" s="226">
        <f>Table13[[#This Row],[Ladder/Service  Arrival Time]]-Table13[[#This Row],[ Dispatch Time]]</f>
        <v>0</v>
      </c>
      <c r="N86" s="226" t="str">
        <f t="shared" si="9"/>
        <v/>
      </c>
      <c r="O86" s="576" t="str">
        <f t="shared" si="10"/>
        <v/>
      </c>
      <c r="P86" s="573"/>
    </row>
    <row r="87" spans="2:16" x14ac:dyDescent="0.25">
      <c r="B87" s="571">
        <f t="shared" si="11"/>
        <v>78</v>
      </c>
      <c r="C87" s="223"/>
      <c r="D87" s="100"/>
      <c r="E87" s="224"/>
      <c r="F87" s="224"/>
      <c r="G87" s="225">
        <f>Table13[[#This Row],[1st Engine Arrival Time]]-Table13[[#This Row],[ Dispatch Time]]</f>
        <v>0</v>
      </c>
      <c r="H87" s="226" t="str">
        <f t="shared" si="6"/>
        <v/>
      </c>
      <c r="I87" s="224"/>
      <c r="J87" s="226">
        <f t="shared" si="7"/>
        <v>0</v>
      </c>
      <c r="K87" s="226" t="str">
        <f t="shared" si="8"/>
        <v/>
      </c>
      <c r="L87" s="224"/>
      <c r="M87" s="226">
        <f>Table13[[#This Row],[Ladder/Service  Arrival Time]]-Table13[[#This Row],[ Dispatch Time]]</f>
        <v>0</v>
      </c>
      <c r="N87" s="226" t="str">
        <f t="shared" si="9"/>
        <v/>
      </c>
      <c r="O87" s="576" t="str">
        <f t="shared" si="10"/>
        <v/>
      </c>
      <c r="P87" s="573"/>
    </row>
    <row r="88" spans="2:16" x14ac:dyDescent="0.25">
      <c r="B88" s="571">
        <f t="shared" si="11"/>
        <v>79</v>
      </c>
      <c r="C88" s="223"/>
      <c r="D88" s="100"/>
      <c r="E88" s="224"/>
      <c r="F88" s="224"/>
      <c r="G88" s="225">
        <f>Table13[[#This Row],[1st Engine Arrival Time]]-Table13[[#This Row],[ Dispatch Time]]</f>
        <v>0</v>
      </c>
      <c r="H88" s="226" t="str">
        <f t="shared" si="6"/>
        <v/>
      </c>
      <c r="I88" s="224"/>
      <c r="J88" s="226">
        <f t="shared" si="7"/>
        <v>0</v>
      </c>
      <c r="K88" s="226" t="str">
        <f t="shared" si="8"/>
        <v/>
      </c>
      <c r="L88" s="224"/>
      <c r="M88" s="226">
        <f>Table13[[#This Row],[Ladder/Service  Arrival Time]]-Table13[[#This Row],[ Dispatch Time]]</f>
        <v>0</v>
      </c>
      <c r="N88" s="226" t="str">
        <f t="shared" si="9"/>
        <v/>
      </c>
      <c r="O88" s="576" t="str">
        <f t="shared" si="10"/>
        <v/>
      </c>
      <c r="P88" s="573"/>
    </row>
    <row r="89" spans="2:16" x14ac:dyDescent="0.25">
      <c r="B89" s="571">
        <f t="shared" si="11"/>
        <v>80</v>
      </c>
      <c r="C89" s="223"/>
      <c r="D89" s="100"/>
      <c r="E89" s="224"/>
      <c r="F89" s="224"/>
      <c r="G89" s="225">
        <f>Table13[[#This Row],[1st Engine Arrival Time]]-Table13[[#This Row],[ Dispatch Time]]</f>
        <v>0</v>
      </c>
      <c r="H89" s="226" t="str">
        <f t="shared" si="6"/>
        <v/>
      </c>
      <c r="I89" s="224"/>
      <c r="J89" s="226">
        <f t="shared" si="7"/>
        <v>0</v>
      </c>
      <c r="K89" s="226" t="str">
        <f t="shared" si="8"/>
        <v/>
      </c>
      <c r="L89" s="224"/>
      <c r="M89" s="226">
        <f>Table13[[#This Row],[Ladder/Service  Arrival Time]]-Table13[[#This Row],[ Dispatch Time]]</f>
        <v>0</v>
      </c>
      <c r="N89" s="226" t="str">
        <f t="shared" si="9"/>
        <v/>
      </c>
      <c r="O89" s="576" t="str">
        <f t="shared" si="10"/>
        <v/>
      </c>
      <c r="P89" s="573"/>
    </row>
    <row r="90" spans="2:16" x14ac:dyDescent="0.25">
      <c r="B90" s="571">
        <f t="shared" si="11"/>
        <v>81</v>
      </c>
      <c r="C90" s="223"/>
      <c r="D90" s="100"/>
      <c r="E90" s="224"/>
      <c r="F90" s="224"/>
      <c r="G90" s="225">
        <f>Table13[[#This Row],[1st Engine Arrival Time]]-Table13[[#This Row],[ Dispatch Time]]</f>
        <v>0</v>
      </c>
      <c r="H90" s="226" t="str">
        <f t="shared" si="6"/>
        <v/>
      </c>
      <c r="I90" s="224"/>
      <c r="J90" s="226">
        <f t="shared" si="7"/>
        <v>0</v>
      </c>
      <c r="K90" s="226" t="str">
        <f t="shared" si="8"/>
        <v/>
      </c>
      <c r="L90" s="224"/>
      <c r="M90" s="226">
        <f>Table13[[#This Row],[Ladder/Service  Arrival Time]]-Table13[[#This Row],[ Dispatch Time]]</f>
        <v>0</v>
      </c>
      <c r="N90" s="226" t="str">
        <f t="shared" si="9"/>
        <v/>
      </c>
      <c r="O90" s="576" t="str">
        <f t="shared" si="10"/>
        <v/>
      </c>
      <c r="P90" s="573"/>
    </row>
    <row r="91" spans="2:16" x14ac:dyDescent="0.25">
      <c r="B91" s="571">
        <f t="shared" si="11"/>
        <v>82</v>
      </c>
      <c r="C91" s="223"/>
      <c r="D91" s="100"/>
      <c r="E91" s="224"/>
      <c r="F91" s="224"/>
      <c r="G91" s="225">
        <f>Table13[[#This Row],[1st Engine Arrival Time]]-Table13[[#This Row],[ Dispatch Time]]</f>
        <v>0</v>
      </c>
      <c r="H91" s="226" t="str">
        <f t="shared" si="6"/>
        <v/>
      </c>
      <c r="I91" s="224"/>
      <c r="J91" s="226">
        <f t="shared" si="7"/>
        <v>0</v>
      </c>
      <c r="K91" s="226" t="str">
        <f t="shared" si="8"/>
        <v/>
      </c>
      <c r="L91" s="224"/>
      <c r="M91" s="226">
        <f>Table13[[#This Row],[Ladder/Service  Arrival Time]]-Table13[[#This Row],[ Dispatch Time]]</f>
        <v>0</v>
      </c>
      <c r="N91" s="226" t="str">
        <f t="shared" si="9"/>
        <v/>
      </c>
      <c r="O91" s="576" t="str">
        <f t="shared" si="10"/>
        <v/>
      </c>
      <c r="P91" s="573"/>
    </row>
    <row r="92" spans="2:16" x14ac:dyDescent="0.25">
      <c r="B92" s="571">
        <f t="shared" si="11"/>
        <v>83</v>
      </c>
      <c r="C92" s="223"/>
      <c r="D92" s="100"/>
      <c r="E92" s="224"/>
      <c r="F92" s="224"/>
      <c r="G92" s="225">
        <f>Table13[[#This Row],[1st Engine Arrival Time]]-Table13[[#This Row],[ Dispatch Time]]</f>
        <v>0</v>
      </c>
      <c r="H92" s="226" t="str">
        <f t="shared" si="6"/>
        <v/>
      </c>
      <c r="I92" s="224"/>
      <c r="J92" s="226">
        <f t="shared" si="7"/>
        <v>0</v>
      </c>
      <c r="K92" s="226" t="str">
        <f t="shared" si="8"/>
        <v/>
      </c>
      <c r="L92" s="224"/>
      <c r="M92" s="226">
        <f>Table13[[#This Row],[Ladder/Service  Arrival Time]]-Table13[[#This Row],[ Dispatch Time]]</f>
        <v>0</v>
      </c>
      <c r="N92" s="226" t="str">
        <f t="shared" si="9"/>
        <v/>
      </c>
      <c r="O92" s="576" t="str">
        <f t="shared" si="10"/>
        <v/>
      </c>
      <c r="P92" s="573"/>
    </row>
    <row r="93" spans="2:16" x14ac:dyDescent="0.25">
      <c r="B93" s="571">
        <f t="shared" si="11"/>
        <v>84</v>
      </c>
      <c r="C93" s="223"/>
      <c r="D93" s="100"/>
      <c r="E93" s="224"/>
      <c r="F93" s="224"/>
      <c r="G93" s="225">
        <f>Table13[[#This Row],[1st Engine Arrival Time]]-Table13[[#This Row],[ Dispatch Time]]</f>
        <v>0</v>
      </c>
      <c r="H93" s="226" t="str">
        <f t="shared" si="6"/>
        <v/>
      </c>
      <c r="I93" s="224"/>
      <c r="J93" s="226">
        <f t="shared" si="7"/>
        <v>0</v>
      </c>
      <c r="K93" s="226" t="str">
        <f t="shared" si="8"/>
        <v/>
      </c>
      <c r="L93" s="224"/>
      <c r="M93" s="226">
        <f>Table13[[#This Row],[Ladder/Service  Arrival Time]]-Table13[[#This Row],[ Dispatch Time]]</f>
        <v>0</v>
      </c>
      <c r="N93" s="226" t="str">
        <f t="shared" si="9"/>
        <v/>
      </c>
      <c r="O93" s="576" t="str">
        <f t="shared" si="10"/>
        <v/>
      </c>
      <c r="P93" s="573"/>
    </row>
    <row r="94" spans="2:16" x14ac:dyDescent="0.25">
      <c r="B94" s="571">
        <f t="shared" si="11"/>
        <v>85</v>
      </c>
      <c r="C94" s="223"/>
      <c r="D94" s="100"/>
      <c r="E94" s="224"/>
      <c r="F94" s="224"/>
      <c r="G94" s="225">
        <f>Table13[[#This Row],[1st Engine Arrival Time]]-Table13[[#This Row],[ Dispatch Time]]</f>
        <v>0</v>
      </c>
      <c r="H94" s="226" t="str">
        <f t="shared" si="6"/>
        <v/>
      </c>
      <c r="I94" s="224"/>
      <c r="J94" s="226">
        <f t="shared" si="7"/>
        <v>0</v>
      </c>
      <c r="K94" s="226" t="str">
        <f t="shared" si="8"/>
        <v/>
      </c>
      <c r="L94" s="224"/>
      <c r="M94" s="226">
        <f>Table13[[#This Row],[Ladder/Service  Arrival Time]]-Table13[[#This Row],[ Dispatch Time]]</f>
        <v>0</v>
      </c>
      <c r="N94" s="226" t="str">
        <f t="shared" si="9"/>
        <v/>
      </c>
      <c r="O94" s="576" t="str">
        <f t="shared" si="10"/>
        <v/>
      </c>
      <c r="P94" s="573"/>
    </row>
    <row r="95" spans="2:16" x14ac:dyDescent="0.25">
      <c r="B95" s="571">
        <f t="shared" si="11"/>
        <v>86</v>
      </c>
      <c r="C95" s="223"/>
      <c r="D95" s="100"/>
      <c r="E95" s="224"/>
      <c r="F95" s="224"/>
      <c r="G95" s="225">
        <f>Table13[[#This Row],[1st Engine Arrival Time]]-Table13[[#This Row],[ Dispatch Time]]</f>
        <v>0</v>
      </c>
      <c r="H95" s="226" t="str">
        <f t="shared" si="6"/>
        <v/>
      </c>
      <c r="I95" s="224"/>
      <c r="J95" s="226">
        <f t="shared" si="7"/>
        <v>0</v>
      </c>
      <c r="K95" s="226" t="str">
        <f t="shared" si="8"/>
        <v/>
      </c>
      <c r="L95" s="224"/>
      <c r="M95" s="226">
        <f>Table13[[#This Row],[Ladder/Service  Arrival Time]]-Table13[[#This Row],[ Dispatch Time]]</f>
        <v>0</v>
      </c>
      <c r="N95" s="226" t="str">
        <f t="shared" si="9"/>
        <v/>
      </c>
      <c r="O95" s="576" t="str">
        <f t="shared" si="10"/>
        <v/>
      </c>
      <c r="P95" s="573"/>
    </row>
    <row r="96" spans="2:16" x14ac:dyDescent="0.25">
      <c r="B96" s="571">
        <f t="shared" si="11"/>
        <v>87</v>
      </c>
      <c r="C96" s="223"/>
      <c r="D96" s="100"/>
      <c r="E96" s="224"/>
      <c r="F96" s="224"/>
      <c r="G96" s="225">
        <f>Table13[[#This Row],[1st Engine Arrival Time]]-Table13[[#This Row],[ Dispatch Time]]</f>
        <v>0</v>
      </c>
      <c r="H96" s="226" t="str">
        <f t="shared" si="6"/>
        <v/>
      </c>
      <c r="I96" s="224"/>
      <c r="J96" s="226">
        <f t="shared" si="7"/>
        <v>0</v>
      </c>
      <c r="K96" s="226" t="str">
        <f t="shared" si="8"/>
        <v/>
      </c>
      <c r="L96" s="224"/>
      <c r="M96" s="226">
        <f>Table13[[#This Row],[Ladder/Service  Arrival Time]]-Table13[[#This Row],[ Dispatch Time]]</f>
        <v>0</v>
      </c>
      <c r="N96" s="226" t="str">
        <f t="shared" si="9"/>
        <v/>
      </c>
      <c r="O96" s="576" t="str">
        <f t="shared" si="10"/>
        <v/>
      </c>
      <c r="P96" s="573"/>
    </row>
    <row r="97" spans="2:16" x14ac:dyDescent="0.25">
      <c r="B97" s="571">
        <f t="shared" si="11"/>
        <v>88</v>
      </c>
      <c r="C97" s="223"/>
      <c r="D97" s="100"/>
      <c r="E97" s="224"/>
      <c r="F97" s="224"/>
      <c r="G97" s="225">
        <f>Table13[[#This Row],[1st Engine Arrival Time]]-Table13[[#This Row],[ Dispatch Time]]</f>
        <v>0</v>
      </c>
      <c r="H97" s="226" t="str">
        <f t="shared" si="6"/>
        <v/>
      </c>
      <c r="I97" s="224"/>
      <c r="J97" s="226">
        <f t="shared" si="7"/>
        <v>0</v>
      </c>
      <c r="K97" s="226" t="str">
        <f t="shared" si="8"/>
        <v/>
      </c>
      <c r="L97" s="224"/>
      <c r="M97" s="226">
        <f>Table13[[#This Row],[Ladder/Service  Arrival Time]]-Table13[[#This Row],[ Dispatch Time]]</f>
        <v>0</v>
      </c>
      <c r="N97" s="226" t="str">
        <f t="shared" si="9"/>
        <v/>
      </c>
      <c r="O97" s="576" t="str">
        <f t="shared" si="10"/>
        <v/>
      </c>
      <c r="P97" s="573"/>
    </row>
    <row r="98" spans="2:16" x14ac:dyDescent="0.25">
      <c r="B98" s="571">
        <f t="shared" si="11"/>
        <v>89</v>
      </c>
      <c r="C98" s="223"/>
      <c r="D98" s="100"/>
      <c r="E98" s="224"/>
      <c r="F98" s="224"/>
      <c r="G98" s="225">
        <f>Table13[[#This Row],[1st Engine Arrival Time]]-Table13[[#This Row],[ Dispatch Time]]</f>
        <v>0</v>
      </c>
      <c r="H98" s="226" t="str">
        <f t="shared" si="6"/>
        <v/>
      </c>
      <c r="I98" s="224"/>
      <c r="J98" s="226">
        <f t="shared" si="7"/>
        <v>0</v>
      </c>
      <c r="K98" s="226" t="str">
        <f t="shared" si="8"/>
        <v/>
      </c>
      <c r="L98" s="224"/>
      <c r="M98" s="226">
        <f>Table13[[#This Row],[Ladder/Service  Arrival Time]]-Table13[[#This Row],[ Dispatch Time]]</f>
        <v>0</v>
      </c>
      <c r="N98" s="226" t="str">
        <f t="shared" si="9"/>
        <v/>
      </c>
      <c r="O98" s="576" t="str">
        <f t="shared" si="10"/>
        <v/>
      </c>
      <c r="P98" s="573"/>
    </row>
    <row r="99" spans="2:16" x14ac:dyDescent="0.25">
      <c r="B99" s="571">
        <f t="shared" si="11"/>
        <v>90</v>
      </c>
      <c r="C99" s="223"/>
      <c r="D99" s="100"/>
      <c r="E99" s="224"/>
      <c r="F99" s="224"/>
      <c r="G99" s="225">
        <f>Table13[[#This Row],[1st Engine Arrival Time]]-Table13[[#This Row],[ Dispatch Time]]</f>
        <v>0</v>
      </c>
      <c r="H99" s="226" t="str">
        <f t="shared" si="6"/>
        <v/>
      </c>
      <c r="I99" s="224"/>
      <c r="J99" s="226">
        <f t="shared" si="7"/>
        <v>0</v>
      </c>
      <c r="K99" s="226" t="str">
        <f t="shared" si="8"/>
        <v/>
      </c>
      <c r="L99" s="224"/>
      <c r="M99" s="226">
        <f>Table13[[#This Row],[Ladder/Service  Arrival Time]]-Table13[[#This Row],[ Dispatch Time]]</f>
        <v>0</v>
      </c>
      <c r="N99" s="226" t="str">
        <f t="shared" si="9"/>
        <v/>
      </c>
      <c r="O99" s="576" t="str">
        <f t="shared" si="10"/>
        <v/>
      </c>
      <c r="P99" s="573"/>
    </row>
    <row r="100" spans="2:16" x14ac:dyDescent="0.25">
      <c r="B100" s="571">
        <f t="shared" si="11"/>
        <v>91</v>
      </c>
      <c r="C100" s="223"/>
      <c r="D100" s="100"/>
      <c r="E100" s="224"/>
      <c r="F100" s="224"/>
      <c r="G100" s="225">
        <f>Table13[[#This Row],[1st Engine Arrival Time]]-Table13[[#This Row],[ Dispatch Time]]</f>
        <v>0</v>
      </c>
      <c r="H100" s="226" t="str">
        <f t="shared" si="6"/>
        <v/>
      </c>
      <c r="I100" s="224"/>
      <c r="J100" s="226">
        <f t="shared" si="7"/>
        <v>0</v>
      </c>
      <c r="K100" s="226" t="str">
        <f t="shared" si="8"/>
        <v/>
      </c>
      <c r="L100" s="224"/>
      <c r="M100" s="226">
        <f>Table13[[#This Row],[Ladder/Service  Arrival Time]]-Table13[[#This Row],[ Dispatch Time]]</f>
        <v>0</v>
      </c>
      <c r="N100" s="226" t="str">
        <f t="shared" si="9"/>
        <v/>
      </c>
      <c r="O100" s="576" t="str">
        <f t="shared" si="10"/>
        <v/>
      </c>
      <c r="P100" s="573"/>
    </row>
    <row r="101" spans="2:16" x14ac:dyDescent="0.25">
      <c r="B101" s="571">
        <f t="shared" si="11"/>
        <v>92</v>
      </c>
      <c r="C101" s="223"/>
      <c r="D101" s="100"/>
      <c r="E101" s="224"/>
      <c r="F101" s="224"/>
      <c r="G101" s="225">
        <f>Table13[[#This Row],[1st Engine Arrival Time]]-Table13[[#This Row],[ Dispatch Time]]</f>
        <v>0</v>
      </c>
      <c r="H101" s="226" t="str">
        <f t="shared" si="6"/>
        <v/>
      </c>
      <c r="I101" s="224"/>
      <c r="J101" s="226">
        <f t="shared" si="7"/>
        <v>0</v>
      </c>
      <c r="K101" s="226" t="str">
        <f t="shared" si="8"/>
        <v/>
      </c>
      <c r="L101" s="224"/>
      <c r="M101" s="226">
        <f>Table13[[#This Row],[Ladder/Service  Arrival Time]]-Table13[[#This Row],[ Dispatch Time]]</f>
        <v>0</v>
      </c>
      <c r="N101" s="226" t="str">
        <f t="shared" si="9"/>
        <v/>
      </c>
      <c r="O101" s="576" t="str">
        <f t="shared" si="10"/>
        <v/>
      </c>
      <c r="P101" s="573"/>
    </row>
    <row r="102" spans="2:16" x14ac:dyDescent="0.25">
      <c r="B102" s="571">
        <f t="shared" si="11"/>
        <v>93</v>
      </c>
      <c r="C102" s="223"/>
      <c r="D102" s="100"/>
      <c r="E102" s="224"/>
      <c r="F102" s="224"/>
      <c r="G102" s="225">
        <f>Table13[[#This Row],[1st Engine Arrival Time]]-Table13[[#This Row],[ Dispatch Time]]</f>
        <v>0</v>
      </c>
      <c r="H102" s="226" t="str">
        <f t="shared" si="6"/>
        <v/>
      </c>
      <c r="I102" s="224"/>
      <c r="J102" s="226">
        <f t="shared" si="7"/>
        <v>0</v>
      </c>
      <c r="K102" s="226" t="str">
        <f t="shared" si="8"/>
        <v/>
      </c>
      <c r="L102" s="224"/>
      <c r="M102" s="226">
        <f>Table13[[#This Row],[Ladder/Service  Arrival Time]]-Table13[[#This Row],[ Dispatch Time]]</f>
        <v>0</v>
      </c>
      <c r="N102" s="226" t="str">
        <f t="shared" si="9"/>
        <v/>
      </c>
      <c r="O102" s="576" t="str">
        <f t="shared" si="10"/>
        <v/>
      </c>
      <c r="P102" s="573"/>
    </row>
    <row r="103" spans="2:16" x14ac:dyDescent="0.25">
      <c r="B103" s="571">
        <f t="shared" si="11"/>
        <v>94</v>
      </c>
      <c r="C103" s="223"/>
      <c r="D103" s="100"/>
      <c r="E103" s="224"/>
      <c r="F103" s="224"/>
      <c r="G103" s="225">
        <f>Table13[[#This Row],[1st Engine Arrival Time]]-Table13[[#This Row],[ Dispatch Time]]</f>
        <v>0</v>
      </c>
      <c r="H103" s="226" t="str">
        <f t="shared" si="6"/>
        <v/>
      </c>
      <c r="I103" s="224"/>
      <c r="J103" s="226">
        <f t="shared" si="7"/>
        <v>0</v>
      </c>
      <c r="K103" s="226" t="str">
        <f t="shared" si="8"/>
        <v/>
      </c>
      <c r="L103" s="224"/>
      <c r="M103" s="226">
        <f>Table13[[#This Row],[Ladder/Service  Arrival Time]]-Table13[[#This Row],[ Dispatch Time]]</f>
        <v>0</v>
      </c>
      <c r="N103" s="226" t="str">
        <f t="shared" si="9"/>
        <v/>
      </c>
      <c r="O103" s="576" t="str">
        <f t="shared" si="10"/>
        <v/>
      </c>
      <c r="P103" s="573"/>
    </row>
    <row r="104" spans="2:16" x14ac:dyDescent="0.25">
      <c r="B104" s="571">
        <f t="shared" si="11"/>
        <v>95</v>
      </c>
      <c r="C104" s="223"/>
      <c r="D104" s="100"/>
      <c r="E104" s="224"/>
      <c r="F104" s="224"/>
      <c r="G104" s="225">
        <f>Table13[[#This Row],[1st Engine Arrival Time]]-Table13[[#This Row],[ Dispatch Time]]</f>
        <v>0</v>
      </c>
      <c r="H104" s="226" t="str">
        <f t="shared" si="6"/>
        <v/>
      </c>
      <c r="I104" s="224"/>
      <c r="J104" s="226">
        <f t="shared" si="7"/>
        <v>0</v>
      </c>
      <c r="K104" s="226" t="str">
        <f t="shared" si="8"/>
        <v/>
      </c>
      <c r="L104" s="224"/>
      <c r="M104" s="226">
        <f>Table13[[#This Row],[Ladder/Service  Arrival Time]]-Table13[[#This Row],[ Dispatch Time]]</f>
        <v>0</v>
      </c>
      <c r="N104" s="226" t="str">
        <f t="shared" si="9"/>
        <v/>
      </c>
      <c r="O104" s="576" t="str">
        <f t="shared" si="10"/>
        <v/>
      </c>
      <c r="P104" s="573"/>
    </row>
    <row r="105" spans="2:16" x14ac:dyDescent="0.25">
      <c r="B105" s="571">
        <f t="shared" si="11"/>
        <v>96</v>
      </c>
      <c r="C105" s="223"/>
      <c r="D105" s="100"/>
      <c r="E105" s="224"/>
      <c r="F105" s="224"/>
      <c r="G105" s="225">
        <f>Table13[[#This Row],[1st Engine Arrival Time]]-Table13[[#This Row],[ Dispatch Time]]</f>
        <v>0</v>
      </c>
      <c r="H105" s="226" t="str">
        <f t="shared" si="6"/>
        <v/>
      </c>
      <c r="I105" s="224"/>
      <c r="J105" s="226">
        <f t="shared" si="7"/>
        <v>0</v>
      </c>
      <c r="K105" s="226" t="str">
        <f t="shared" si="8"/>
        <v/>
      </c>
      <c r="L105" s="224"/>
      <c r="M105" s="226">
        <f>Table13[[#This Row],[Ladder/Service  Arrival Time]]-Table13[[#This Row],[ Dispatch Time]]</f>
        <v>0</v>
      </c>
      <c r="N105" s="226" t="str">
        <f t="shared" si="9"/>
        <v/>
      </c>
      <c r="O105" s="576" t="str">
        <f t="shared" si="10"/>
        <v/>
      </c>
      <c r="P105" s="573"/>
    </row>
    <row r="106" spans="2:16" x14ac:dyDescent="0.25">
      <c r="B106" s="571">
        <f t="shared" si="11"/>
        <v>97</v>
      </c>
      <c r="C106" s="223"/>
      <c r="D106" s="100"/>
      <c r="E106" s="224"/>
      <c r="F106" s="224"/>
      <c r="G106" s="225">
        <f>Table13[[#This Row],[1st Engine Arrival Time]]-Table13[[#This Row],[ Dispatch Time]]</f>
        <v>0</v>
      </c>
      <c r="H106" s="226" t="str">
        <f t="shared" si="6"/>
        <v/>
      </c>
      <c r="I106" s="224"/>
      <c r="J106" s="226">
        <f t="shared" si="7"/>
        <v>0</v>
      </c>
      <c r="K106" s="226" t="str">
        <f t="shared" si="8"/>
        <v/>
      </c>
      <c r="L106" s="224"/>
      <c r="M106" s="226">
        <f>Table13[[#This Row],[Ladder/Service  Arrival Time]]-Table13[[#This Row],[ Dispatch Time]]</f>
        <v>0</v>
      </c>
      <c r="N106" s="226" t="str">
        <f t="shared" si="9"/>
        <v/>
      </c>
      <c r="O106" s="576" t="str">
        <f t="shared" si="10"/>
        <v/>
      </c>
      <c r="P106" s="573"/>
    </row>
    <row r="107" spans="2:16" x14ac:dyDescent="0.25">
      <c r="B107" s="571">
        <f t="shared" si="11"/>
        <v>98</v>
      </c>
      <c r="C107" s="223"/>
      <c r="D107" s="100"/>
      <c r="E107" s="224"/>
      <c r="F107" s="224"/>
      <c r="G107" s="225">
        <f>Table13[[#This Row],[1st Engine Arrival Time]]-Table13[[#This Row],[ Dispatch Time]]</f>
        <v>0</v>
      </c>
      <c r="H107" s="226" t="str">
        <f t="shared" si="6"/>
        <v/>
      </c>
      <c r="I107" s="224"/>
      <c r="J107" s="226">
        <f t="shared" si="7"/>
        <v>0</v>
      </c>
      <c r="K107" s="226" t="str">
        <f t="shared" si="8"/>
        <v/>
      </c>
      <c r="L107" s="224"/>
      <c r="M107" s="226">
        <f>Table13[[#This Row],[Ladder/Service  Arrival Time]]-Table13[[#This Row],[ Dispatch Time]]</f>
        <v>0</v>
      </c>
      <c r="N107" s="226" t="str">
        <f t="shared" si="9"/>
        <v/>
      </c>
      <c r="O107" s="576" t="str">
        <f t="shared" si="10"/>
        <v/>
      </c>
      <c r="P107" s="573"/>
    </row>
    <row r="108" spans="2:16" x14ac:dyDescent="0.25">
      <c r="B108" s="571">
        <f t="shared" si="11"/>
        <v>99</v>
      </c>
      <c r="C108" s="223"/>
      <c r="D108" s="100"/>
      <c r="E108" s="224"/>
      <c r="F108" s="224"/>
      <c r="G108" s="225">
        <f>Table13[[#This Row],[1st Engine Arrival Time]]-Table13[[#This Row],[ Dispatch Time]]</f>
        <v>0</v>
      </c>
      <c r="H108" s="226" t="str">
        <f t="shared" si="6"/>
        <v/>
      </c>
      <c r="I108" s="224"/>
      <c r="J108" s="226">
        <f t="shared" si="7"/>
        <v>0</v>
      </c>
      <c r="K108" s="226" t="str">
        <f t="shared" si="8"/>
        <v/>
      </c>
      <c r="L108" s="224"/>
      <c r="M108" s="226">
        <f>Table13[[#This Row],[Ladder/Service  Arrival Time]]-Table13[[#This Row],[ Dispatch Time]]</f>
        <v>0</v>
      </c>
      <c r="N108" s="226" t="str">
        <f t="shared" si="9"/>
        <v/>
      </c>
      <c r="O108" s="576" t="str">
        <f t="shared" si="10"/>
        <v/>
      </c>
      <c r="P108" s="573"/>
    </row>
    <row r="109" spans="2:16" x14ac:dyDescent="0.25">
      <c r="B109" s="571">
        <f t="shared" si="11"/>
        <v>100</v>
      </c>
      <c r="C109" s="223"/>
      <c r="D109" s="100"/>
      <c r="E109" s="224"/>
      <c r="F109" s="224"/>
      <c r="G109" s="225">
        <f>Table13[[#This Row],[1st Engine Arrival Time]]-Table13[[#This Row],[ Dispatch Time]]</f>
        <v>0</v>
      </c>
      <c r="H109" s="226" t="str">
        <f t="shared" si="6"/>
        <v/>
      </c>
      <c r="I109" s="224"/>
      <c r="J109" s="226">
        <f t="shared" si="7"/>
        <v>0</v>
      </c>
      <c r="K109" s="226" t="str">
        <f t="shared" si="8"/>
        <v/>
      </c>
      <c r="L109" s="224"/>
      <c r="M109" s="226">
        <f>Table13[[#This Row],[Ladder/Service  Arrival Time]]-Table13[[#This Row],[ Dispatch Time]]</f>
        <v>0</v>
      </c>
      <c r="N109" s="226" t="str">
        <f t="shared" si="9"/>
        <v/>
      </c>
      <c r="O109" s="576" t="str">
        <f t="shared" si="10"/>
        <v/>
      </c>
      <c r="P109" s="573"/>
    </row>
    <row r="110" spans="2:16" x14ac:dyDescent="0.25">
      <c r="B110" s="571">
        <f t="shared" si="11"/>
        <v>101</v>
      </c>
      <c r="C110" s="223"/>
      <c r="D110" s="100"/>
      <c r="E110" s="224"/>
      <c r="F110" s="224"/>
      <c r="G110" s="225">
        <f>Table13[[#This Row],[1st Engine Arrival Time]]-Table13[[#This Row],[ Dispatch Time]]</f>
        <v>0</v>
      </c>
      <c r="H110" s="226" t="str">
        <f t="shared" si="6"/>
        <v/>
      </c>
      <c r="I110" s="224"/>
      <c r="J110" s="226">
        <f t="shared" si="7"/>
        <v>0</v>
      </c>
      <c r="K110" s="226" t="str">
        <f t="shared" si="8"/>
        <v/>
      </c>
      <c r="L110" s="224"/>
      <c r="M110" s="226">
        <f>Table13[[#This Row],[Ladder/Service  Arrival Time]]-Table13[[#This Row],[ Dispatch Time]]</f>
        <v>0</v>
      </c>
      <c r="N110" s="226" t="str">
        <f t="shared" si="9"/>
        <v/>
      </c>
      <c r="O110" s="576" t="str">
        <f t="shared" si="10"/>
        <v/>
      </c>
      <c r="P110" s="573"/>
    </row>
    <row r="111" spans="2:16" x14ac:dyDescent="0.25">
      <c r="B111" s="571">
        <f t="shared" si="11"/>
        <v>102</v>
      </c>
      <c r="C111" s="223"/>
      <c r="D111" s="100"/>
      <c r="E111" s="224"/>
      <c r="F111" s="224"/>
      <c r="G111" s="225">
        <f>Table13[[#This Row],[1st Engine Arrival Time]]-Table13[[#This Row],[ Dispatch Time]]</f>
        <v>0</v>
      </c>
      <c r="H111" s="226" t="str">
        <f t="shared" si="6"/>
        <v/>
      </c>
      <c r="I111" s="224"/>
      <c r="J111" s="226">
        <f t="shared" si="7"/>
        <v>0</v>
      </c>
      <c r="K111" s="226" t="str">
        <f t="shared" si="8"/>
        <v/>
      </c>
      <c r="L111" s="224"/>
      <c r="M111" s="226">
        <f>Table13[[#This Row],[Ladder/Service  Arrival Time]]-Table13[[#This Row],[ Dispatch Time]]</f>
        <v>0</v>
      </c>
      <c r="N111" s="226" t="str">
        <f t="shared" si="9"/>
        <v/>
      </c>
      <c r="O111" s="576" t="str">
        <f t="shared" si="10"/>
        <v/>
      </c>
      <c r="P111" s="573"/>
    </row>
    <row r="112" spans="2:16" x14ac:dyDescent="0.25">
      <c r="B112" s="571">
        <f t="shared" si="11"/>
        <v>103</v>
      </c>
      <c r="C112" s="223"/>
      <c r="D112" s="100"/>
      <c r="E112" s="224"/>
      <c r="F112" s="224"/>
      <c r="G112" s="225">
        <f>Table13[[#This Row],[1st Engine Arrival Time]]-Table13[[#This Row],[ Dispatch Time]]</f>
        <v>0</v>
      </c>
      <c r="H112" s="226" t="str">
        <f t="shared" si="6"/>
        <v/>
      </c>
      <c r="I112" s="224"/>
      <c r="J112" s="226">
        <f t="shared" si="7"/>
        <v>0</v>
      </c>
      <c r="K112" s="226" t="str">
        <f t="shared" si="8"/>
        <v/>
      </c>
      <c r="L112" s="224"/>
      <c r="M112" s="226">
        <f>Table13[[#This Row],[Ladder/Service  Arrival Time]]-Table13[[#This Row],[ Dispatch Time]]</f>
        <v>0</v>
      </c>
      <c r="N112" s="226" t="str">
        <f t="shared" si="9"/>
        <v/>
      </c>
      <c r="O112" s="576" t="str">
        <f t="shared" si="10"/>
        <v/>
      </c>
      <c r="P112" s="573"/>
    </row>
    <row r="113" spans="2:16" x14ac:dyDescent="0.25">
      <c r="B113" s="571">
        <f t="shared" si="11"/>
        <v>104</v>
      </c>
      <c r="C113" s="223"/>
      <c r="D113" s="100"/>
      <c r="E113" s="224"/>
      <c r="F113" s="224"/>
      <c r="G113" s="225">
        <f>Table13[[#This Row],[1st Engine Arrival Time]]-Table13[[#This Row],[ Dispatch Time]]</f>
        <v>0</v>
      </c>
      <c r="H113" s="226" t="str">
        <f t="shared" si="6"/>
        <v/>
      </c>
      <c r="I113" s="224"/>
      <c r="J113" s="226">
        <f t="shared" si="7"/>
        <v>0</v>
      </c>
      <c r="K113" s="226" t="str">
        <f t="shared" si="8"/>
        <v/>
      </c>
      <c r="L113" s="224"/>
      <c r="M113" s="226">
        <f>Table13[[#This Row],[Ladder/Service  Arrival Time]]-Table13[[#This Row],[ Dispatch Time]]</f>
        <v>0</v>
      </c>
      <c r="N113" s="226" t="str">
        <f t="shared" si="9"/>
        <v/>
      </c>
      <c r="O113" s="576" t="str">
        <f t="shared" si="10"/>
        <v/>
      </c>
      <c r="P113" s="573"/>
    </row>
    <row r="114" spans="2:16" x14ac:dyDescent="0.25">
      <c r="B114" s="571">
        <f t="shared" si="11"/>
        <v>105</v>
      </c>
      <c r="C114" s="223"/>
      <c r="D114" s="100"/>
      <c r="E114" s="224"/>
      <c r="F114" s="224"/>
      <c r="G114" s="225">
        <f>Table13[[#This Row],[1st Engine Arrival Time]]-Table13[[#This Row],[ Dispatch Time]]</f>
        <v>0</v>
      </c>
      <c r="H114" s="226" t="str">
        <f t="shared" si="6"/>
        <v/>
      </c>
      <c r="I114" s="224"/>
      <c r="J114" s="226">
        <f t="shared" si="7"/>
        <v>0</v>
      </c>
      <c r="K114" s="226" t="str">
        <f t="shared" si="8"/>
        <v/>
      </c>
      <c r="L114" s="224"/>
      <c r="M114" s="226">
        <f>Table13[[#This Row],[Ladder/Service  Arrival Time]]-Table13[[#This Row],[ Dispatch Time]]</f>
        <v>0</v>
      </c>
      <c r="N114" s="226" t="str">
        <f t="shared" si="9"/>
        <v/>
      </c>
      <c r="O114" s="576" t="str">
        <f t="shared" si="10"/>
        <v/>
      </c>
      <c r="P114" s="573"/>
    </row>
    <row r="115" spans="2:16" x14ac:dyDescent="0.25">
      <c r="B115" s="571">
        <f t="shared" si="11"/>
        <v>106</v>
      </c>
      <c r="C115" s="223"/>
      <c r="D115" s="100"/>
      <c r="E115" s="224"/>
      <c r="F115" s="224"/>
      <c r="G115" s="225">
        <f>Table13[[#This Row],[1st Engine Arrival Time]]-Table13[[#This Row],[ Dispatch Time]]</f>
        <v>0</v>
      </c>
      <c r="H115" s="226" t="str">
        <f t="shared" si="6"/>
        <v/>
      </c>
      <c r="I115" s="224"/>
      <c r="J115" s="226">
        <f t="shared" si="7"/>
        <v>0</v>
      </c>
      <c r="K115" s="226" t="str">
        <f t="shared" si="8"/>
        <v/>
      </c>
      <c r="L115" s="224"/>
      <c r="M115" s="226">
        <f>Table13[[#This Row],[Ladder/Service  Arrival Time]]-Table13[[#This Row],[ Dispatch Time]]</f>
        <v>0</v>
      </c>
      <c r="N115" s="226" t="str">
        <f t="shared" si="9"/>
        <v/>
      </c>
      <c r="O115" s="576" t="str">
        <f t="shared" si="10"/>
        <v/>
      </c>
      <c r="P115" s="573"/>
    </row>
    <row r="116" spans="2:16" x14ac:dyDescent="0.25">
      <c r="B116" s="571">
        <f t="shared" si="11"/>
        <v>107</v>
      </c>
      <c r="C116" s="223"/>
      <c r="D116" s="100"/>
      <c r="E116" s="224"/>
      <c r="F116" s="224"/>
      <c r="G116" s="225">
        <f>Table13[[#This Row],[1st Engine Arrival Time]]-Table13[[#This Row],[ Dispatch Time]]</f>
        <v>0</v>
      </c>
      <c r="H116" s="226" t="str">
        <f t="shared" si="6"/>
        <v/>
      </c>
      <c r="I116" s="224"/>
      <c r="J116" s="226">
        <f t="shared" si="7"/>
        <v>0</v>
      </c>
      <c r="K116" s="226" t="str">
        <f t="shared" si="8"/>
        <v/>
      </c>
      <c r="L116" s="224"/>
      <c r="M116" s="226">
        <f>Table13[[#This Row],[Ladder/Service  Arrival Time]]-Table13[[#This Row],[ Dispatch Time]]</f>
        <v>0</v>
      </c>
      <c r="N116" s="226" t="str">
        <f t="shared" si="9"/>
        <v/>
      </c>
      <c r="O116" s="576" t="str">
        <f t="shared" si="10"/>
        <v/>
      </c>
      <c r="P116" s="573"/>
    </row>
    <row r="117" spans="2:16" x14ac:dyDescent="0.25">
      <c r="B117" s="571">
        <f t="shared" si="11"/>
        <v>108</v>
      </c>
      <c r="C117" s="223"/>
      <c r="D117" s="100"/>
      <c r="E117" s="224"/>
      <c r="F117" s="224"/>
      <c r="G117" s="225">
        <f>Table13[[#This Row],[1st Engine Arrival Time]]-Table13[[#This Row],[ Dispatch Time]]</f>
        <v>0</v>
      </c>
      <c r="H117" s="226" t="str">
        <f t="shared" si="6"/>
        <v/>
      </c>
      <c r="I117" s="224"/>
      <c r="J117" s="226">
        <f t="shared" si="7"/>
        <v>0</v>
      </c>
      <c r="K117" s="226" t="str">
        <f t="shared" si="8"/>
        <v/>
      </c>
      <c r="L117" s="224"/>
      <c r="M117" s="226">
        <f>Table13[[#This Row],[Ladder/Service  Arrival Time]]-Table13[[#This Row],[ Dispatch Time]]</f>
        <v>0</v>
      </c>
      <c r="N117" s="226" t="str">
        <f t="shared" si="9"/>
        <v/>
      </c>
      <c r="O117" s="576" t="str">
        <f t="shared" si="10"/>
        <v/>
      </c>
      <c r="P117" s="573"/>
    </row>
    <row r="118" spans="2:16" x14ac:dyDescent="0.25">
      <c r="B118" s="571">
        <f t="shared" si="11"/>
        <v>109</v>
      </c>
      <c r="C118" s="223"/>
      <c r="D118" s="100"/>
      <c r="E118" s="224"/>
      <c r="F118" s="224"/>
      <c r="G118" s="225">
        <f>Table13[[#This Row],[1st Engine Arrival Time]]-Table13[[#This Row],[ Dispatch Time]]</f>
        <v>0</v>
      </c>
      <c r="H118" s="226" t="str">
        <f t="shared" si="6"/>
        <v/>
      </c>
      <c r="I118" s="224"/>
      <c r="J118" s="226">
        <f t="shared" si="7"/>
        <v>0</v>
      </c>
      <c r="K118" s="226" t="str">
        <f t="shared" si="8"/>
        <v/>
      </c>
      <c r="L118" s="224"/>
      <c r="M118" s="226">
        <f>Table13[[#This Row],[Ladder/Service  Arrival Time]]-Table13[[#This Row],[ Dispatch Time]]</f>
        <v>0</v>
      </c>
      <c r="N118" s="226" t="str">
        <f t="shared" si="9"/>
        <v/>
      </c>
      <c r="O118" s="576" t="str">
        <f t="shared" si="10"/>
        <v/>
      </c>
      <c r="P118" s="573"/>
    </row>
    <row r="119" spans="2:16" x14ac:dyDescent="0.25">
      <c r="B119" s="571">
        <f t="shared" si="11"/>
        <v>110</v>
      </c>
      <c r="C119" s="223"/>
      <c r="D119" s="100"/>
      <c r="E119" s="224"/>
      <c r="F119" s="224"/>
      <c r="G119" s="225">
        <f>Table13[[#This Row],[1st Engine Arrival Time]]-Table13[[#This Row],[ Dispatch Time]]</f>
        <v>0</v>
      </c>
      <c r="H119" s="226" t="str">
        <f t="shared" si="6"/>
        <v/>
      </c>
      <c r="I119" s="224"/>
      <c r="J119" s="226">
        <f t="shared" si="7"/>
        <v>0</v>
      </c>
      <c r="K119" s="226" t="str">
        <f t="shared" si="8"/>
        <v/>
      </c>
      <c r="L119" s="224"/>
      <c r="M119" s="226">
        <f>Table13[[#This Row],[Ladder/Service  Arrival Time]]-Table13[[#This Row],[ Dispatch Time]]</f>
        <v>0</v>
      </c>
      <c r="N119" s="226" t="str">
        <f t="shared" si="9"/>
        <v/>
      </c>
      <c r="O119" s="576" t="str">
        <f t="shared" si="10"/>
        <v/>
      </c>
      <c r="P119" s="573"/>
    </row>
    <row r="120" spans="2:16" x14ac:dyDescent="0.25">
      <c r="B120" s="571">
        <f t="shared" si="11"/>
        <v>111</v>
      </c>
      <c r="C120" s="223"/>
      <c r="D120" s="100"/>
      <c r="E120" s="224"/>
      <c r="F120" s="224"/>
      <c r="G120" s="225">
        <f>Table13[[#This Row],[1st Engine Arrival Time]]-Table13[[#This Row],[ Dispatch Time]]</f>
        <v>0</v>
      </c>
      <c r="H120" s="226" t="str">
        <f t="shared" si="6"/>
        <v/>
      </c>
      <c r="I120" s="224"/>
      <c r="J120" s="226">
        <f t="shared" si="7"/>
        <v>0</v>
      </c>
      <c r="K120" s="226" t="str">
        <f t="shared" si="8"/>
        <v/>
      </c>
      <c r="L120" s="224"/>
      <c r="M120" s="226">
        <f>Table13[[#This Row],[Ladder/Service  Arrival Time]]-Table13[[#This Row],[ Dispatch Time]]</f>
        <v>0</v>
      </c>
      <c r="N120" s="226" t="str">
        <f t="shared" si="9"/>
        <v/>
      </c>
      <c r="O120" s="576" t="str">
        <f t="shared" si="10"/>
        <v/>
      </c>
      <c r="P120" s="573"/>
    </row>
    <row r="121" spans="2:16" x14ac:dyDescent="0.25">
      <c r="B121" s="571">
        <f t="shared" si="11"/>
        <v>112</v>
      </c>
      <c r="C121" s="223"/>
      <c r="D121" s="100"/>
      <c r="E121" s="224"/>
      <c r="F121" s="224"/>
      <c r="G121" s="225">
        <f>Table13[[#This Row],[1st Engine Arrival Time]]-Table13[[#This Row],[ Dispatch Time]]</f>
        <v>0</v>
      </c>
      <c r="H121" s="226" t="str">
        <f t="shared" si="6"/>
        <v/>
      </c>
      <c r="I121" s="224"/>
      <c r="J121" s="226">
        <f t="shared" si="7"/>
        <v>0</v>
      </c>
      <c r="K121" s="226" t="str">
        <f t="shared" si="8"/>
        <v/>
      </c>
      <c r="L121" s="224"/>
      <c r="M121" s="226">
        <f>Table13[[#This Row],[Ladder/Service  Arrival Time]]-Table13[[#This Row],[ Dispatch Time]]</f>
        <v>0</v>
      </c>
      <c r="N121" s="226" t="str">
        <f t="shared" si="9"/>
        <v/>
      </c>
      <c r="O121" s="576" t="str">
        <f t="shared" si="10"/>
        <v/>
      </c>
      <c r="P121" s="573"/>
    </row>
    <row r="122" spans="2:16" x14ac:dyDescent="0.25">
      <c r="B122" s="571">
        <f t="shared" si="11"/>
        <v>113</v>
      </c>
      <c r="C122" s="223"/>
      <c r="D122" s="100"/>
      <c r="E122" s="224"/>
      <c r="F122" s="224"/>
      <c r="G122" s="225">
        <f>Table13[[#This Row],[1st Engine Arrival Time]]-Table13[[#This Row],[ Dispatch Time]]</f>
        <v>0</v>
      </c>
      <c r="H122" s="226" t="str">
        <f t="shared" si="6"/>
        <v/>
      </c>
      <c r="I122" s="224"/>
      <c r="J122" s="226">
        <f t="shared" si="7"/>
        <v>0</v>
      </c>
      <c r="K122" s="226" t="str">
        <f t="shared" si="8"/>
        <v/>
      </c>
      <c r="L122" s="224"/>
      <c r="M122" s="226">
        <f>Table13[[#This Row],[Ladder/Service  Arrival Time]]-Table13[[#This Row],[ Dispatch Time]]</f>
        <v>0</v>
      </c>
      <c r="N122" s="226" t="str">
        <f t="shared" si="9"/>
        <v/>
      </c>
      <c r="O122" s="576" t="str">
        <f t="shared" si="10"/>
        <v/>
      </c>
      <c r="P122" s="573"/>
    </row>
    <row r="123" spans="2:16" x14ac:dyDescent="0.25">
      <c r="B123" s="571">
        <f t="shared" si="11"/>
        <v>114</v>
      </c>
      <c r="C123" s="223"/>
      <c r="D123" s="100"/>
      <c r="E123" s="224"/>
      <c r="F123" s="224"/>
      <c r="G123" s="225">
        <f>Table13[[#This Row],[1st Engine Arrival Time]]-Table13[[#This Row],[ Dispatch Time]]</f>
        <v>0</v>
      </c>
      <c r="H123" s="226" t="str">
        <f t="shared" si="6"/>
        <v/>
      </c>
      <c r="I123" s="224"/>
      <c r="J123" s="226">
        <f t="shared" si="7"/>
        <v>0</v>
      </c>
      <c r="K123" s="226" t="str">
        <f t="shared" si="8"/>
        <v/>
      </c>
      <c r="L123" s="224"/>
      <c r="M123" s="226">
        <f>Table13[[#This Row],[Ladder/Service  Arrival Time]]-Table13[[#This Row],[ Dispatch Time]]</f>
        <v>0</v>
      </c>
      <c r="N123" s="226" t="str">
        <f t="shared" si="9"/>
        <v/>
      </c>
      <c r="O123" s="576" t="str">
        <f t="shared" si="10"/>
        <v/>
      </c>
      <c r="P123" s="573"/>
    </row>
    <row r="124" spans="2:16" x14ac:dyDescent="0.25">
      <c r="B124" s="571">
        <f t="shared" si="11"/>
        <v>115</v>
      </c>
      <c r="C124" s="223"/>
      <c r="D124" s="100"/>
      <c r="E124" s="224"/>
      <c r="F124" s="224"/>
      <c r="G124" s="225">
        <f>Table13[[#This Row],[1st Engine Arrival Time]]-Table13[[#This Row],[ Dispatch Time]]</f>
        <v>0</v>
      </c>
      <c r="H124" s="226" t="str">
        <f t="shared" si="6"/>
        <v/>
      </c>
      <c r="I124" s="224"/>
      <c r="J124" s="226">
        <f t="shared" si="7"/>
        <v>0</v>
      </c>
      <c r="K124" s="226" t="str">
        <f t="shared" si="8"/>
        <v/>
      </c>
      <c r="L124" s="224"/>
      <c r="M124" s="226">
        <f>Table13[[#This Row],[Ladder/Service  Arrival Time]]-Table13[[#This Row],[ Dispatch Time]]</f>
        <v>0</v>
      </c>
      <c r="N124" s="226" t="str">
        <f t="shared" si="9"/>
        <v/>
      </c>
      <c r="O124" s="576" t="str">
        <f t="shared" si="10"/>
        <v/>
      </c>
      <c r="P124" s="573"/>
    </row>
    <row r="125" spans="2:16" x14ac:dyDescent="0.25">
      <c r="B125" s="571">
        <f t="shared" si="11"/>
        <v>116</v>
      </c>
      <c r="C125" s="223"/>
      <c r="D125" s="100"/>
      <c r="E125" s="224"/>
      <c r="F125" s="224"/>
      <c r="G125" s="225">
        <f>Table13[[#This Row],[1st Engine Arrival Time]]-Table13[[#This Row],[ Dispatch Time]]</f>
        <v>0</v>
      </c>
      <c r="H125" s="226" t="str">
        <f t="shared" si="6"/>
        <v/>
      </c>
      <c r="I125" s="224"/>
      <c r="J125" s="226">
        <f t="shared" si="7"/>
        <v>0</v>
      </c>
      <c r="K125" s="226" t="str">
        <f t="shared" si="8"/>
        <v/>
      </c>
      <c r="L125" s="224"/>
      <c r="M125" s="226">
        <f>Table13[[#This Row],[Ladder/Service  Arrival Time]]-Table13[[#This Row],[ Dispatch Time]]</f>
        <v>0</v>
      </c>
      <c r="N125" s="226" t="str">
        <f t="shared" si="9"/>
        <v/>
      </c>
      <c r="O125" s="576" t="str">
        <f t="shared" si="10"/>
        <v/>
      </c>
      <c r="P125" s="573"/>
    </row>
    <row r="126" spans="2:16" x14ac:dyDescent="0.25">
      <c r="B126" s="571">
        <f t="shared" si="11"/>
        <v>117</v>
      </c>
      <c r="C126" s="223"/>
      <c r="D126" s="100"/>
      <c r="E126" s="224"/>
      <c r="F126" s="224"/>
      <c r="G126" s="225">
        <f>Table13[[#This Row],[1st Engine Arrival Time]]-Table13[[#This Row],[ Dispatch Time]]</f>
        <v>0</v>
      </c>
      <c r="H126" s="226" t="str">
        <f t="shared" si="6"/>
        <v/>
      </c>
      <c r="I126" s="224"/>
      <c r="J126" s="226">
        <f t="shared" si="7"/>
        <v>0</v>
      </c>
      <c r="K126" s="226" t="str">
        <f t="shared" si="8"/>
        <v/>
      </c>
      <c r="L126" s="224"/>
      <c r="M126" s="226">
        <f>Table13[[#This Row],[Ladder/Service  Arrival Time]]-Table13[[#This Row],[ Dispatch Time]]</f>
        <v>0</v>
      </c>
      <c r="N126" s="226" t="str">
        <f t="shared" si="9"/>
        <v/>
      </c>
      <c r="O126" s="576" t="str">
        <f t="shared" si="10"/>
        <v/>
      </c>
      <c r="P126" s="573"/>
    </row>
    <row r="127" spans="2:16" x14ac:dyDescent="0.25">
      <c r="B127" s="571">
        <f t="shared" si="11"/>
        <v>118</v>
      </c>
      <c r="C127" s="223"/>
      <c r="D127" s="100"/>
      <c r="E127" s="224"/>
      <c r="F127" s="224"/>
      <c r="G127" s="225">
        <f>Table13[[#This Row],[1st Engine Arrival Time]]-Table13[[#This Row],[ Dispatch Time]]</f>
        <v>0</v>
      </c>
      <c r="H127" s="226" t="str">
        <f t="shared" si="6"/>
        <v/>
      </c>
      <c r="I127" s="224"/>
      <c r="J127" s="226">
        <f t="shared" si="7"/>
        <v>0</v>
      </c>
      <c r="K127" s="226" t="str">
        <f t="shared" si="8"/>
        <v/>
      </c>
      <c r="L127" s="224"/>
      <c r="M127" s="226">
        <f>Table13[[#This Row],[Ladder/Service  Arrival Time]]-Table13[[#This Row],[ Dispatch Time]]</f>
        <v>0</v>
      </c>
      <c r="N127" s="226" t="str">
        <f t="shared" si="9"/>
        <v/>
      </c>
      <c r="O127" s="576" t="str">
        <f t="shared" si="10"/>
        <v/>
      </c>
      <c r="P127" s="573"/>
    </row>
    <row r="128" spans="2:16" x14ac:dyDescent="0.25">
      <c r="B128" s="571">
        <f t="shared" si="11"/>
        <v>119</v>
      </c>
      <c r="C128" s="223"/>
      <c r="D128" s="100"/>
      <c r="E128" s="224"/>
      <c r="F128" s="224"/>
      <c r="G128" s="225">
        <f>Table13[[#This Row],[1st Engine Arrival Time]]-Table13[[#This Row],[ Dispatch Time]]</f>
        <v>0</v>
      </c>
      <c r="H128" s="226" t="str">
        <f t="shared" si="6"/>
        <v/>
      </c>
      <c r="I128" s="224"/>
      <c r="J128" s="226">
        <f t="shared" si="7"/>
        <v>0</v>
      </c>
      <c r="K128" s="226" t="str">
        <f t="shared" si="8"/>
        <v/>
      </c>
      <c r="L128" s="224"/>
      <c r="M128" s="226">
        <f>Table13[[#This Row],[Ladder/Service  Arrival Time]]-Table13[[#This Row],[ Dispatch Time]]</f>
        <v>0</v>
      </c>
      <c r="N128" s="226" t="str">
        <f t="shared" si="9"/>
        <v/>
      </c>
      <c r="O128" s="576" t="str">
        <f t="shared" si="10"/>
        <v/>
      </c>
      <c r="P128" s="573"/>
    </row>
    <row r="129" spans="2:16" x14ac:dyDescent="0.25">
      <c r="B129" s="571">
        <f t="shared" si="11"/>
        <v>120</v>
      </c>
      <c r="C129" s="223"/>
      <c r="D129" s="100"/>
      <c r="E129" s="224"/>
      <c r="F129" s="224"/>
      <c r="G129" s="225">
        <f>Table13[[#This Row],[1st Engine Arrival Time]]-Table13[[#This Row],[ Dispatch Time]]</f>
        <v>0</v>
      </c>
      <c r="H129" s="226" t="str">
        <f t="shared" si="6"/>
        <v/>
      </c>
      <c r="I129" s="224"/>
      <c r="J129" s="226">
        <f t="shared" si="7"/>
        <v>0</v>
      </c>
      <c r="K129" s="226" t="str">
        <f t="shared" si="8"/>
        <v/>
      </c>
      <c r="L129" s="224"/>
      <c r="M129" s="226">
        <f>Table13[[#This Row],[Ladder/Service  Arrival Time]]-Table13[[#This Row],[ Dispatch Time]]</f>
        <v>0</v>
      </c>
      <c r="N129" s="226" t="str">
        <f t="shared" si="9"/>
        <v/>
      </c>
      <c r="O129" s="576" t="str">
        <f t="shared" si="10"/>
        <v/>
      </c>
      <c r="P129" s="573"/>
    </row>
    <row r="130" spans="2:16" x14ac:dyDescent="0.25">
      <c r="B130" s="571">
        <f t="shared" si="11"/>
        <v>121</v>
      </c>
      <c r="C130" s="223"/>
      <c r="D130" s="100"/>
      <c r="E130" s="224"/>
      <c r="F130" s="224"/>
      <c r="G130" s="225">
        <f>Table13[[#This Row],[1st Engine Arrival Time]]-Table13[[#This Row],[ Dispatch Time]]</f>
        <v>0</v>
      </c>
      <c r="H130" s="226" t="str">
        <f t="shared" si="6"/>
        <v/>
      </c>
      <c r="I130" s="224"/>
      <c r="J130" s="226">
        <f t="shared" si="7"/>
        <v>0</v>
      </c>
      <c r="K130" s="226" t="str">
        <f t="shared" si="8"/>
        <v/>
      </c>
      <c r="L130" s="224"/>
      <c r="M130" s="226">
        <f>Table13[[#This Row],[Ladder/Service  Arrival Time]]-Table13[[#This Row],[ Dispatch Time]]</f>
        <v>0</v>
      </c>
      <c r="N130" s="226" t="str">
        <f t="shared" si="9"/>
        <v/>
      </c>
      <c r="O130" s="576" t="str">
        <f t="shared" si="10"/>
        <v/>
      </c>
      <c r="P130" s="573"/>
    </row>
    <row r="131" spans="2:16" x14ac:dyDescent="0.25">
      <c r="B131" s="571">
        <f t="shared" si="11"/>
        <v>122</v>
      </c>
      <c r="C131" s="223"/>
      <c r="D131" s="100"/>
      <c r="E131" s="224"/>
      <c r="F131" s="224"/>
      <c r="G131" s="225">
        <f>Table13[[#This Row],[1st Engine Arrival Time]]-Table13[[#This Row],[ Dispatch Time]]</f>
        <v>0</v>
      </c>
      <c r="H131" s="226" t="str">
        <f t="shared" si="6"/>
        <v/>
      </c>
      <c r="I131" s="224"/>
      <c r="J131" s="226">
        <f t="shared" si="7"/>
        <v>0</v>
      </c>
      <c r="K131" s="226" t="str">
        <f t="shared" si="8"/>
        <v/>
      </c>
      <c r="L131" s="224"/>
      <c r="M131" s="226">
        <f>Table13[[#This Row],[Ladder/Service  Arrival Time]]-Table13[[#This Row],[ Dispatch Time]]</f>
        <v>0</v>
      </c>
      <c r="N131" s="226" t="str">
        <f t="shared" si="9"/>
        <v/>
      </c>
      <c r="O131" s="576" t="str">
        <f t="shared" si="10"/>
        <v/>
      </c>
      <c r="P131" s="573"/>
    </row>
    <row r="132" spans="2:16" x14ac:dyDescent="0.25">
      <c r="B132" s="571">
        <f t="shared" si="11"/>
        <v>123</v>
      </c>
      <c r="C132" s="223"/>
      <c r="D132" s="100"/>
      <c r="E132" s="224"/>
      <c r="F132" s="224"/>
      <c r="G132" s="225">
        <f>Table13[[#This Row],[1st Engine Arrival Time]]-Table13[[#This Row],[ Dispatch Time]]</f>
        <v>0</v>
      </c>
      <c r="H132" s="226" t="str">
        <f t="shared" si="6"/>
        <v/>
      </c>
      <c r="I132" s="224"/>
      <c r="J132" s="226">
        <f t="shared" si="7"/>
        <v>0</v>
      </c>
      <c r="K132" s="226" t="str">
        <f t="shared" si="8"/>
        <v/>
      </c>
      <c r="L132" s="224"/>
      <c r="M132" s="226">
        <f>Table13[[#This Row],[Ladder/Service  Arrival Time]]-Table13[[#This Row],[ Dispatch Time]]</f>
        <v>0</v>
      </c>
      <c r="N132" s="226" t="str">
        <f t="shared" si="9"/>
        <v/>
      </c>
      <c r="O132" s="576" t="str">
        <f t="shared" si="10"/>
        <v/>
      </c>
      <c r="P132" s="573"/>
    </row>
    <row r="133" spans="2:16" x14ac:dyDescent="0.25">
      <c r="B133" s="571">
        <f t="shared" si="11"/>
        <v>124</v>
      </c>
      <c r="C133" s="223"/>
      <c r="D133" s="100"/>
      <c r="E133" s="224"/>
      <c r="F133" s="224"/>
      <c r="G133" s="225">
        <f>Table13[[#This Row],[1st Engine Arrival Time]]-Table13[[#This Row],[ Dispatch Time]]</f>
        <v>0</v>
      </c>
      <c r="H133" s="226" t="str">
        <f t="shared" si="6"/>
        <v/>
      </c>
      <c r="I133" s="224"/>
      <c r="J133" s="226">
        <f t="shared" si="7"/>
        <v>0</v>
      </c>
      <c r="K133" s="226" t="str">
        <f t="shared" si="8"/>
        <v/>
      </c>
      <c r="L133" s="224"/>
      <c r="M133" s="226">
        <f>Table13[[#This Row],[Ladder/Service  Arrival Time]]-Table13[[#This Row],[ Dispatch Time]]</f>
        <v>0</v>
      </c>
      <c r="N133" s="226" t="str">
        <f t="shared" si="9"/>
        <v/>
      </c>
      <c r="O133" s="576" t="str">
        <f t="shared" si="10"/>
        <v/>
      </c>
      <c r="P133" s="573"/>
    </row>
    <row r="134" spans="2:16" x14ac:dyDescent="0.25">
      <c r="B134" s="571">
        <f t="shared" si="11"/>
        <v>125</v>
      </c>
      <c r="C134" s="223"/>
      <c r="D134" s="100"/>
      <c r="E134" s="224"/>
      <c r="F134" s="224"/>
      <c r="G134" s="225">
        <f>Table13[[#This Row],[1st Engine Arrival Time]]-Table13[[#This Row],[ Dispatch Time]]</f>
        <v>0</v>
      </c>
      <c r="H134" s="226" t="str">
        <f t="shared" si="6"/>
        <v/>
      </c>
      <c r="I134" s="224"/>
      <c r="J134" s="226">
        <f t="shared" si="7"/>
        <v>0</v>
      </c>
      <c r="K134" s="226" t="str">
        <f t="shared" si="8"/>
        <v/>
      </c>
      <c r="L134" s="224"/>
      <c r="M134" s="226">
        <f>Table13[[#This Row],[Ladder/Service  Arrival Time]]-Table13[[#This Row],[ Dispatch Time]]</f>
        <v>0</v>
      </c>
      <c r="N134" s="226" t="str">
        <f t="shared" si="9"/>
        <v/>
      </c>
      <c r="O134" s="576" t="str">
        <f t="shared" si="10"/>
        <v/>
      </c>
      <c r="P134" s="573"/>
    </row>
    <row r="135" spans="2:16" x14ac:dyDescent="0.25">
      <c r="B135" s="571">
        <f t="shared" si="11"/>
        <v>126</v>
      </c>
      <c r="C135" s="223"/>
      <c r="D135" s="100"/>
      <c r="E135" s="224"/>
      <c r="F135" s="224"/>
      <c r="G135" s="225">
        <f>Table13[[#This Row],[1st Engine Arrival Time]]-Table13[[#This Row],[ Dispatch Time]]</f>
        <v>0</v>
      </c>
      <c r="H135" s="226" t="str">
        <f t="shared" si="6"/>
        <v/>
      </c>
      <c r="I135" s="224"/>
      <c r="J135" s="226">
        <f t="shared" si="7"/>
        <v>0</v>
      </c>
      <c r="K135" s="226" t="str">
        <f t="shared" si="8"/>
        <v/>
      </c>
      <c r="L135" s="224"/>
      <c r="M135" s="226">
        <f>Table13[[#This Row],[Ladder/Service  Arrival Time]]-Table13[[#This Row],[ Dispatch Time]]</f>
        <v>0</v>
      </c>
      <c r="N135" s="226" t="str">
        <f t="shared" si="9"/>
        <v/>
      </c>
      <c r="O135" s="576" t="str">
        <f t="shared" si="10"/>
        <v/>
      </c>
      <c r="P135" s="573"/>
    </row>
    <row r="136" spans="2:16" x14ac:dyDescent="0.25">
      <c r="B136" s="571">
        <f t="shared" si="11"/>
        <v>127</v>
      </c>
      <c r="C136" s="223"/>
      <c r="D136" s="100"/>
      <c r="E136" s="224"/>
      <c r="F136" s="224"/>
      <c r="G136" s="225">
        <f>Table13[[#This Row],[1st Engine Arrival Time]]-Table13[[#This Row],[ Dispatch Time]]</f>
        <v>0</v>
      </c>
      <c r="H136" s="226" t="str">
        <f t="shared" si="6"/>
        <v/>
      </c>
      <c r="I136" s="224"/>
      <c r="J136" s="226">
        <f t="shared" si="7"/>
        <v>0</v>
      </c>
      <c r="K136" s="226" t="str">
        <f t="shared" si="8"/>
        <v/>
      </c>
      <c r="L136" s="224"/>
      <c r="M136" s="226">
        <f>Table13[[#This Row],[Ladder/Service  Arrival Time]]-Table13[[#This Row],[ Dispatch Time]]</f>
        <v>0</v>
      </c>
      <c r="N136" s="226" t="str">
        <f t="shared" si="9"/>
        <v/>
      </c>
      <c r="O136" s="576" t="str">
        <f t="shared" si="10"/>
        <v/>
      </c>
      <c r="P136" s="573"/>
    </row>
    <row r="137" spans="2:16" x14ac:dyDescent="0.25">
      <c r="B137" s="571">
        <f t="shared" si="11"/>
        <v>128</v>
      </c>
      <c r="C137" s="223"/>
      <c r="D137" s="100"/>
      <c r="E137" s="224"/>
      <c r="F137" s="224"/>
      <c r="G137" s="225">
        <f>Table13[[#This Row],[1st Engine Arrival Time]]-Table13[[#This Row],[ Dispatch Time]]</f>
        <v>0</v>
      </c>
      <c r="H137" s="226" t="str">
        <f t="shared" si="6"/>
        <v/>
      </c>
      <c r="I137" s="224"/>
      <c r="J137" s="226">
        <f t="shared" si="7"/>
        <v>0</v>
      </c>
      <c r="K137" s="226" t="str">
        <f t="shared" si="8"/>
        <v/>
      </c>
      <c r="L137" s="224"/>
      <c r="M137" s="226">
        <f>Table13[[#This Row],[Ladder/Service  Arrival Time]]-Table13[[#This Row],[ Dispatch Time]]</f>
        <v>0</v>
      </c>
      <c r="N137" s="226" t="str">
        <f t="shared" si="9"/>
        <v/>
      </c>
      <c r="O137" s="576" t="str">
        <f t="shared" si="10"/>
        <v/>
      </c>
      <c r="P137" s="573"/>
    </row>
    <row r="138" spans="2:16" x14ac:dyDescent="0.25">
      <c r="B138" s="571">
        <f t="shared" si="11"/>
        <v>129</v>
      </c>
      <c r="C138" s="223"/>
      <c r="D138" s="100"/>
      <c r="E138" s="224"/>
      <c r="F138" s="224"/>
      <c r="G138" s="225">
        <f>Table13[[#This Row],[1st Engine Arrival Time]]-Table13[[#This Row],[ Dispatch Time]]</f>
        <v>0</v>
      </c>
      <c r="H138" s="226" t="str">
        <f t="shared" ref="H138:H201" si="12">IF(ISBLANK(E138),"",IF(G138&lt;$Q$10,"Yes","No"))</f>
        <v/>
      </c>
      <c r="I138" s="224"/>
      <c r="J138" s="226">
        <f t="shared" ref="J138:J201" si="13">I138-E138</f>
        <v>0</v>
      </c>
      <c r="K138" s="226" t="str">
        <f t="shared" ref="K138:K201" si="14">IF(ISBLANK(E138),"",IF(J138&lt;$R$10,"Yes","No"))</f>
        <v/>
      </c>
      <c r="L138" s="224"/>
      <c r="M138" s="226">
        <f>Table13[[#This Row],[Ladder/Service  Arrival Time]]-Table13[[#This Row],[ Dispatch Time]]</f>
        <v>0</v>
      </c>
      <c r="N138" s="226" t="str">
        <f t="shared" ref="N138:N201" si="15">IF(ISBLANK(E138),"",IF(M138&lt;$R$10,"Yes","No"))</f>
        <v/>
      </c>
      <c r="O138" s="576" t="str">
        <f t="shared" ref="O138:O201" si="16">IF(ISBLANK(E138),"",IF(AND(K138=$Q$11,N138=$Q$11),"Yes","No"))</f>
        <v/>
      </c>
      <c r="P138" s="573"/>
    </row>
    <row r="139" spans="2:16" x14ac:dyDescent="0.25">
      <c r="B139" s="571">
        <f t="shared" si="11"/>
        <v>130</v>
      </c>
      <c r="C139" s="223"/>
      <c r="D139" s="100"/>
      <c r="E139" s="224"/>
      <c r="F139" s="224"/>
      <c r="G139" s="225">
        <f>Table13[[#This Row],[1st Engine Arrival Time]]-Table13[[#This Row],[ Dispatch Time]]</f>
        <v>0</v>
      </c>
      <c r="H139" s="226" t="str">
        <f t="shared" si="12"/>
        <v/>
      </c>
      <c r="I139" s="224"/>
      <c r="J139" s="226">
        <f t="shared" si="13"/>
        <v>0</v>
      </c>
      <c r="K139" s="226" t="str">
        <f t="shared" si="14"/>
        <v/>
      </c>
      <c r="L139" s="224"/>
      <c r="M139" s="226">
        <f>Table13[[#This Row],[Ladder/Service  Arrival Time]]-Table13[[#This Row],[ Dispatch Time]]</f>
        <v>0</v>
      </c>
      <c r="N139" s="226" t="str">
        <f t="shared" si="15"/>
        <v/>
      </c>
      <c r="O139" s="576" t="str">
        <f t="shared" si="16"/>
        <v/>
      </c>
      <c r="P139" s="573"/>
    </row>
    <row r="140" spans="2:16" x14ac:dyDescent="0.25">
      <c r="B140" s="571">
        <f t="shared" ref="B140:B203" si="17">B139+1</f>
        <v>131</v>
      </c>
      <c r="C140" s="223"/>
      <c r="D140" s="100"/>
      <c r="E140" s="224"/>
      <c r="F140" s="224"/>
      <c r="G140" s="225">
        <f>Table13[[#This Row],[1st Engine Arrival Time]]-Table13[[#This Row],[ Dispatch Time]]</f>
        <v>0</v>
      </c>
      <c r="H140" s="226" t="str">
        <f t="shared" si="12"/>
        <v/>
      </c>
      <c r="I140" s="224"/>
      <c r="J140" s="226">
        <f t="shared" si="13"/>
        <v>0</v>
      </c>
      <c r="K140" s="226" t="str">
        <f t="shared" si="14"/>
        <v/>
      </c>
      <c r="L140" s="224"/>
      <c r="M140" s="226">
        <f>Table13[[#This Row],[Ladder/Service  Arrival Time]]-Table13[[#This Row],[ Dispatch Time]]</f>
        <v>0</v>
      </c>
      <c r="N140" s="226" t="str">
        <f t="shared" si="15"/>
        <v/>
      </c>
      <c r="O140" s="576" t="str">
        <f t="shared" si="16"/>
        <v/>
      </c>
      <c r="P140" s="573"/>
    </row>
    <row r="141" spans="2:16" x14ac:dyDescent="0.25">
      <c r="B141" s="571">
        <f t="shared" si="17"/>
        <v>132</v>
      </c>
      <c r="C141" s="223"/>
      <c r="D141" s="100"/>
      <c r="E141" s="224"/>
      <c r="F141" s="224"/>
      <c r="G141" s="225">
        <f>Table13[[#This Row],[1st Engine Arrival Time]]-Table13[[#This Row],[ Dispatch Time]]</f>
        <v>0</v>
      </c>
      <c r="H141" s="226" t="str">
        <f t="shared" si="12"/>
        <v/>
      </c>
      <c r="I141" s="224"/>
      <c r="J141" s="226">
        <f t="shared" si="13"/>
        <v>0</v>
      </c>
      <c r="K141" s="226" t="str">
        <f t="shared" si="14"/>
        <v/>
      </c>
      <c r="L141" s="224"/>
      <c r="M141" s="226">
        <f>Table13[[#This Row],[Ladder/Service  Arrival Time]]-Table13[[#This Row],[ Dispatch Time]]</f>
        <v>0</v>
      </c>
      <c r="N141" s="226" t="str">
        <f t="shared" si="15"/>
        <v/>
      </c>
      <c r="O141" s="576" t="str">
        <f t="shared" si="16"/>
        <v/>
      </c>
      <c r="P141" s="573"/>
    </row>
    <row r="142" spans="2:16" x14ac:dyDescent="0.25">
      <c r="B142" s="571">
        <f t="shared" si="17"/>
        <v>133</v>
      </c>
      <c r="C142" s="223"/>
      <c r="D142" s="100"/>
      <c r="E142" s="224"/>
      <c r="F142" s="224"/>
      <c r="G142" s="225">
        <f>Table13[[#This Row],[1st Engine Arrival Time]]-Table13[[#This Row],[ Dispatch Time]]</f>
        <v>0</v>
      </c>
      <c r="H142" s="226" t="str">
        <f t="shared" si="12"/>
        <v/>
      </c>
      <c r="I142" s="224"/>
      <c r="J142" s="226">
        <f t="shared" si="13"/>
        <v>0</v>
      </c>
      <c r="K142" s="226" t="str">
        <f t="shared" si="14"/>
        <v/>
      </c>
      <c r="L142" s="224"/>
      <c r="M142" s="226">
        <f>Table13[[#This Row],[Ladder/Service  Arrival Time]]-Table13[[#This Row],[ Dispatch Time]]</f>
        <v>0</v>
      </c>
      <c r="N142" s="226" t="str">
        <f t="shared" si="15"/>
        <v/>
      </c>
      <c r="O142" s="576" t="str">
        <f t="shared" si="16"/>
        <v/>
      </c>
      <c r="P142" s="573"/>
    </row>
    <row r="143" spans="2:16" x14ac:dyDescent="0.25">
      <c r="B143" s="571">
        <f t="shared" si="17"/>
        <v>134</v>
      </c>
      <c r="C143" s="223"/>
      <c r="D143" s="100"/>
      <c r="E143" s="224"/>
      <c r="F143" s="224"/>
      <c r="G143" s="225">
        <f>Table13[[#This Row],[1st Engine Arrival Time]]-Table13[[#This Row],[ Dispatch Time]]</f>
        <v>0</v>
      </c>
      <c r="H143" s="226" t="str">
        <f t="shared" si="12"/>
        <v/>
      </c>
      <c r="I143" s="224"/>
      <c r="J143" s="226">
        <f t="shared" si="13"/>
        <v>0</v>
      </c>
      <c r="K143" s="226" t="str">
        <f t="shared" si="14"/>
        <v/>
      </c>
      <c r="L143" s="224"/>
      <c r="M143" s="226">
        <f>Table13[[#This Row],[Ladder/Service  Arrival Time]]-Table13[[#This Row],[ Dispatch Time]]</f>
        <v>0</v>
      </c>
      <c r="N143" s="226" t="str">
        <f t="shared" si="15"/>
        <v/>
      </c>
      <c r="O143" s="576" t="str">
        <f t="shared" si="16"/>
        <v/>
      </c>
      <c r="P143" s="573"/>
    </row>
    <row r="144" spans="2:16" x14ac:dyDescent="0.25">
      <c r="B144" s="571">
        <f t="shared" si="17"/>
        <v>135</v>
      </c>
      <c r="C144" s="223"/>
      <c r="D144" s="100"/>
      <c r="E144" s="224"/>
      <c r="F144" s="224"/>
      <c r="G144" s="225">
        <f>Table13[[#This Row],[1st Engine Arrival Time]]-Table13[[#This Row],[ Dispatch Time]]</f>
        <v>0</v>
      </c>
      <c r="H144" s="226" t="str">
        <f t="shared" si="12"/>
        <v/>
      </c>
      <c r="I144" s="224"/>
      <c r="J144" s="226">
        <f t="shared" si="13"/>
        <v>0</v>
      </c>
      <c r="K144" s="226" t="str">
        <f t="shared" si="14"/>
        <v/>
      </c>
      <c r="L144" s="224"/>
      <c r="M144" s="226">
        <f>Table13[[#This Row],[Ladder/Service  Arrival Time]]-Table13[[#This Row],[ Dispatch Time]]</f>
        <v>0</v>
      </c>
      <c r="N144" s="226" t="str">
        <f t="shared" si="15"/>
        <v/>
      </c>
      <c r="O144" s="576" t="str">
        <f t="shared" si="16"/>
        <v/>
      </c>
      <c r="P144" s="573"/>
    </row>
    <row r="145" spans="2:16" x14ac:dyDescent="0.25">
      <c r="B145" s="571">
        <f t="shared" si="17"/>
        <v>136</v>
      </c>
      <c r="C145" s="223"/>
      <c r="D145" s="100"/>
      <c r="E145" s="224"/>
      <c r="F145" s="224"/>
      <c r="G145" s="225">
        <f>Table13[[#This Row],[1st Engine Arrival Time]]-Table13[[#This Row],[ Dispatch Time]]</f>
        <v>0</v>
      </c>
      <c r="H145" s="226" t="str">
        <f t="shared" si="12"/>
        <v/>
      </c>
      <c r="I145" s="224"/>
      <c r="J145" s="226">
        <f t="shared" si="13"/>
        <v>0</v>
      </c>
      <c r="K145" s="226" t="str">
        <f t="shared" si="14"/>
        <v/>
      </c>
      <c r="L145" s="224"/>
      <c r="M145" s="226">
        <f>Table13[[#This Row],[Ladder/Service  Arrival Time]]-Table13[[#This Row],[ Dispatch Time]]</f>
        <v>0</v>
      </c>
      <c r="N145" s="226" t="str">
        <f t="shared" si="15"/>
        <v/>
      </c>
      <c r="O145" s="576" t="str">
        <f t="shared" si="16"/>
        <v/>
      </c>
      <c r="P145" s="573"/>
    </row>
    <row r="146" spans="2:16" x14ac:dyDescent="0.25">
      <c r="B146" s="571">
        <f t="shared" si="17"/>
        <v>137</v>
      </c>
      <c r="C146" s="223"/>
      <c r="D146" s="100"/>
      <c r="E146" s="224"/>
      <c r="F146" s="224"/>
      <c r="G146" s="225">
        <f>Table13[[#This Row],[1st Engine Arrival Time]]-Table13[[#This Row],[ Dispatch Time]]</f>
        <v>0</v>
      </c>
      <c r="H146" s="226" t="str">
        <f t="shared" si="12"/>
        <v/>
      </c>
      <c r="I146" s="224"/>
      <c r="J146" s="226">
        <f t="shared" si="13"/>
        <v>0</v>
      </c>
      <c r="K146" s="226" t="str">
        <f t="shared" si="14"/>
        <v/>
      </c>
      <c r="L146" s="224"/>
      <c r="M146" s="226">
        <f>Table13[[#This Row],[Ladder/Service  Arrival Time]]-Table13[[#This Row],[ Dispatch Time]]</f>
        <v>0</v>
      </c>
      <c r="N146" s="226" t="str">
        <f t="shared" si="15"/>
        <v/>
      </c>
      <c r="O146" s="576" t="str">
        <f t="shared" si="16"/>
        <v/>
      </c>
      <c r="P146" s="573"/>
    </row>
    <row r="147" spans="2:16" x14ac:dyDescent="0.25">
      <c r="B147" s="571">
        <f t="shared" si="17"/>
        <v>138</v>
      </c>
      <c r="C147" s="223"/>
      <c r="D147" s="100"/>
      <c r="E147" s="224"/>
      <c r="F147" s="224"/>
      <c r="G147" s="225">
        <f>Table13[[#This Row],[1st Engine Arrival Time]]-Table13[[#This Row],[ Dispatch Time]]</f>
        <v>0</v>
      </c>
      <c r="H147" s="226" t="str">
        <f t="shared" si="12"/>
        <v/>
      </c>
      <c r="I147" s="224"/>
      <c r="J147" s="226">
        <f t="shared" si="13"/>
        <v>0</v>
      </c>
      <c r="K147" s="226" t="str">
        <f t="shared" si="14"/>
        <v/>
      </c>
      <c r="L147" s="224"/>
      <c r="M147" s="226">
        <f>Table13[[#This Row],[Ladder/Service  Arrival Time]]-Table13[[#This Row],[ Dispatch Time]]</f>
        <v>0</v>
      </c>
      <c r="N147" s="226" t="str">
        <f t="shared" si="15"/>
        <v/>
      </c>
      <c r="O147" s="576" t="str">
        <f t="shared" si="16"/>
        <v/>
      </c>
      <c r="P147" s="573"/>
    </row>
    <row r="148" spans="2:16" x14ac:dyDescent="0.25">
      <c r="B148" s="571">
        <f t="shared" si="17"/>
        <v>139</v>
      </c>
      <c r="C148" s="223"/>
      <c r="D148" s="100"/>
      <c r="E148" s="224"/>
      <c r="F148" s="224"/>
      <c r="G148" s="225">
        <f>Table13[[#This Row],[1st Engine Arrival Time]]-Table13[[#This Row],[ Dispatch Time]]</f>
        <v>0</v>
      </c>
      <c r="H148" s="226" t="str">
        <f t="shared" si="12"/>
        <v/>
      </c>
      <c r="I148" s="224"/>
      <c r="J148" s="226">
        <f t="shared" si="13"/>
        <v>0</v>
      </c>
      <c r="K148" s="226" t="str">
        <f t="shared" si="14"/>
        <v/>
      </c>
      <c r="L148" s="224"/>
      <c r="M148" s="226">
        <f>Table13[[#This Row],[Ladder/Service  Arrival Time]]-Table13[[#This Row],[ Dispatch Time]]</f>
        <v>0</v>
      </c>
      <c r="N148" s="226" t="str">
        <f t="shared" si="15"/>
        <v/>
      </c>
      <c r="O148" s="576" t="str">
        <f t="shared" si="16"/>
        <v/>
      </c>
      <c r="P148" s="573"/>
    </row>
    <row r="149" spans="2:16" x14ac:dyDescent="0.25">
      <c r="B149" s="571">
        <f t="shared" si="17"/>
        <v>140</v>
      </c>
      <c r="C149" s="223"/>
      <c r="D149" s="100"/>
      <c r="E149" s="224"/>
      <c r="F149" s="224"/>
      <c r="G149" s="225">
        <f>Table13[[#This Row],[1st Engine Arrival Time]]-Table13[[#This Row],[ Dispatch Time]]</f>
        <v>0</v>
      </c>
      <c r="H149" s="226" t="str">
        <f t="shared" si="12"/>
        <v/>
      </c>
      <c r="I149" s="224"/>
      <c r="J149" s="226">
        <f t="shared" si="13"/>
        <v>0</v>
      </c>
      <c r="K149" s="226" t="str">
        <f t="shared" si="14"/>
        <v/>
      </c>
      <c r="L149" s="224"/>
      <c r="M149" s="226">
        <f>Table13[[#This Row],[Ladder/Service  Arrival Time]]-Table13[[#This Row],[ Dispatch Time]]</f>
        <v>0</v>
      </c>
      <c r="N149" s="226" t="str">
        <f t="shared" si="15"/>
        <v/>
      </c>
      <c r="O149" s="576" t="str">
        <f t="shared" si="16"/>
        <v/>
      </c>
      <c r="P149" s="573"/>
    </row>
    <row r="150" spans="2:16" x14ac:dyDescent="0.25">
      <c r="B150" s="571">
        <f t="shared" si="17"/>
        <v>141</v>
      </c>
      <c r="C150" s="223"/>
      <c r="D150" s="100"/>
      <c r="E150" s="224"/>
      <c r="F150" s="224"/>
      <c r="G150" s="225">
        <f>Table13[[#This Row],[1st Engine Arrival Time]]-Table13[[#This Row],[ Dispatch Time]]</f>
        <v>0</v>
      </c>
      <c r="H150" s="226" t="str">
        <f t="shared" si="12"/>
        <v/>
      </c>
      <c r="I150" s="224"/>
      <c r="J150" s="226">
        <f t="shared" si="13"/>
        <v>0</v>
      </c>
      <c r="K150" s="226" t="str">
        <f t="shared" si="14"/>
        <v/>
      </c>
      <c r="L150" s="224"/>
      <c r="M150" s="226">
        <f>Table13[[#This Row],[Ladder/Service  Arrival Time]]-Table13[[#This Row],[ Dispatch Time]]</f>
        <v>0</v>
      </c>
      <c r="N150" s="226" t="str">
        <f t="shared" si="15"/>
        <v/>
      </c>
      <c r="O150" s="576" t="str">
        <f t="shared" si="16"/>
        <v/>
      </c>
      <c r="P150" s="573"/>
    </row>
    <row r="151" spans="2:16" x14ac:dyDescent="0.25">
      <c r="B151" s="571">
        <f t="shared" si="17"/>
        <v>142</v>
      </c>
      <c r="C151" s="223"/>
      <c r="D151" s="100"/>
      <c r="E151" s="224"/>
      <c r="F151" s="224"/>
      <c r="G151" s="225">
        <f>Table13[[#This Row],[1st Engine Arrival Time]]-Table13[[#This Row],[ Dispatch Time]]</f>
        <v>0</v>
      </c>
      <c r="H151" s="226" t="str">
        <f t="shared" si="12"/>
        <v/>
      </c>
      <c r="I151" s="224"/>
      <c r="J151" s="226">
        <f t="shared" si="13"/>
        <v>0</v>
      </c>
      <c r="K151" s="226" t="str">
        <f t="shared" si="14"/>
        <v/>
      </c>
      <c r="L151" s="224"/>
      <c r="M151" s="226">
        <f>Table13[[#This Row],[Ladder/Service  Arrival Time]]-Table13[[#This Row],[ Dispatch Time]]</f>
        <v>0</v>
      </c>
      <c r="N151" s="226" t="str">
        <f t="shared" si="15"/>
        <v/>
      </c>
      <c r="O151" s="576" t="str">
        <f t="shared" si="16"/>
        <v/>
      </c>
      <c r="P151" s="573"/>
    </row>
    <row r="152" spans="2:16" x14ac:dyDescent="0.25">
      <c r="B152" s="571">
        <f t="shared" si="17"/>
        <v>143</v>
      </c>
      <c r="C152" s="223"/>
      <c r="D152" s="100"/>
      <c r="E152" s="224"/>
      <c r="F152" s="224"/>
      <c r="G152" s="225">
        <f>Table13[[#This Row],[1st Engine Arrival Time]]-Table13[[#This Row],[ Dispatch Time]]</f>
        <v>0</v>
      </c>
      <c r="H152" s="226" t="str">
        <f t="shared" si="12"/>
        <v/>
      </c>
      <c r="I152" s="224"/>
      <c r="J152" s="226">
        <f t="shared" si="13"/>
        <v>0</v>
      </c>
      <c r="K152" s="226" t="str">
        <f t="shared" si="14"/>
        <v/>
      </c>
      <c r="L152" s="224"/>
      <c r="M152" s="226">
        <f>Table13[[#This Row],[Ladder/Service  Arrival Time]]-Table13[[#This Row],[ Dispatch Time]]</f>
        <v>0</v>
      </c>
      <c r="N152" s="226" t="str">
        <f t="shared" si="15"/>
        <v/>
      </c>
      <c r="O152" s="576" t="str">
        <f t="shared" si="16"/>
        <v/>
      </c>
      <c r="P152" s="573"/>
    </row>
    <row r="153" spans="2:16" x14ac:dyDescent="0.25">
      <c r="B153" s="571">
        <f t="shared" si="17"/>
        <v>144</v>
      </c>
      <c r="C153" s="223"/>
      <c r="D153" s="100"/>
      <c r="E153" s="224"/>
      <c r="F153" s="224"/>
      <c r="G153" s="225">
        <f>Table13[[#This Row],[1st Engine Arrival Time]]-Table13[[#This Row],[ Dispatch Time]]</f>
        <v>0</v>
      </c>
      <c r="H153" s="226" t="str">
        <f t="shared" si="12"/>
        <v/>
      </c>
      <c r="I153" s="224"/>
      <c r="J153" s="226">
        <f t="shared" si="13"/>
        <v>0</v>
      </c>
      <c r="K153" s="226" t="str">
        <f t="shared" si="14"/>
        <v/>
      </c>
      <c r="L153" s="224"/>
      <c r="M153" s="226">
        <f>Table13[[#This Row],[Ladder/Service  Arrival Time]]-Table13[[#This Row],[ Dispatch Time]]</f>
        <v>0</v>
      </c>
      <c r="N153" s="226" t="str">
        <f t="shared" si="15"/>
        <v/>
      </c>
      <c r="O153" s="576" t="str">
        <f t="shared" si="16"/>
        <v/>
      </c>
      <c r="P153" s="573"/>
    </row>
    <row r="154" spans="2:16" x14ac:dyDescent="0.25">
      <c r="B154" s="571">
        <f t="shared" si="17"/>
        <v>145</v>
      </c>
      <c r="C154" s="223"/>
      <c r="D154" s="100"/>
      <c r="E154" s="224"/>
      <c r="F154" s="224"/>
      <c r="G154" s="225">
        <f>Table13[[#This Row],[1st Engine Arrival Time]]-Table13[[#This Row],[ Dispatch Time]]</f>
        <v>0</v>
      </c>
      <c r="H154" s="226" t="str">
        <f t="shared" si="12"/>
        <v/>
      </c>
      <c r="I154" s="224"/>
      <c r="J154" s="226">
        <f t="shared" si="13"/>
        <v>0</v>
      </c>
      <c r="K154" s="226" t="str">
        <f t="shared" si="14"/>
        <v/>
      </c>
      <c r="L154" s="224"/>
      <c r="M154" s="226">
        <f>Table13[[#This Row],[Ladder/Service  Arrival Time]]-Table13[[#This Row],[ Dispatch Time]]</f>
        <v>0</v>
      </c>
      <c r="N154" s="226" t="str">
        <f t="shared" si="15"/>
        <v/>
      </c>
      <c r="O154" s="576" t="str">
        <f t="shared" si="16"/>
        <v/>
      </c>
      <c r="P154" s="573"/>
    </row>
    <row r="155" spans="2:16" x14ac:dyDescent="0.25">
      <c r="B155" s="571">
        <f t="shared" si="17"/>
        <v>146</v>
      </c>
      <c r="C155" s="223"/>
      <c r="D155" s="100"/>
      <c r="E155" s="224"/>
      <c r="F155" s="224"/>
      <c r="G155" s="225">
        <f>Table13[[#This Row],[1st Engine Arrival Time]]-Table13[[#This Row],[ Dispatch Time]]</f>
        <v>0</v>
      </c>
      <c r="H155" s="226" t="str">
        <f t="shared" si="12"/>
        <v/>
      </c>
      <c r="I155" s="224"/>
      <c r="J155" s="226">
        <f t="shared" si="13"/>
        <v>0</v>
      </c>
      <c r="K155" s="226" t="str">
        <f t="shared" si="14"/>
        <v/>
      </c>
      <c r="L155" s="224"/>
      <c r="M155" s="226">
        <f>Table13[[#This Row],[Ladder/Service  Arrival Time]]-Table13[[#This Row],[ Dispatch Time]]</f>
        <v>0</v>
      </c>
      <c r="N155" s="226" t="str">
        <f t="shared" si="15"/>
        <v/>
      </c>
      <c r="O155" s="576" t="str">
        <f t="shared" si="16"/>
        <v/>
      </c>
      <c r="P155" s="573"/>
    </row>
    <row r="156" spans="2:16" x14ac:dyDescent="0.25">
      <c r="B156" s="571">
        <f t="shared" si="17"/>
        <v>147</v>
      </c>
      <c r="C156" s="223"/>
      <c r="D156" s="100"/>
      <c r="E156" s="224"/>
      <c r="F156" s="224"/>
      <c r="G156" s="225">
        <f>Table13[[#This Row],[1st Engine Arrival Time]]-Table13[[#This Row],[ Dispatch Time]]</f>
        <v>0</v>
      </c>
      <c r="H156" s="226" t="str">
        <f t="shared" si="12"/>
        <v/>
      </c>
      <c r="I156" s="224"/>
      <c r="J156" s="226">
        <f t="shared" si="13"/>
        <v>0</v>
      </c>
      <c r="K156" s="226" t="str">
        <f t="shared" si="14"/>
        <v/>
      </c>
      <c r="L156" s="224"/>
      <c r="M156" s="226">
        <f>Table13[[#This Row],[Ladder/Service  Arrival Time]]-Table13[[#This Row],[ Dispatch Time]]</f>
        <v>0</v>
      </c>
      <c r="N156" s="226" t="str">
        <f t="shared" si="15"/>
        <v/>
      </c>
      <c r="O156" s="576" t="str">
        <f t="shared" si="16"/>
        <v/>
      </c>
      <c r="P156" s="573"/>
    </row>
    <row r="157" spans="2:16" x14ac:dyDescent="0.25">
      <c r="B157" s="571">
        <f t="shared" si="17"/>
        <v>148</v>
      </c>
      <c r="C157" s="223"/>
      <c r="D157" s="100"/>
      <c r="E157" s="224"/>
      <c r="F157" s="224"/>
      <c r="G157" s="225">
        <f>Table13[[#This Row],[1st Engine Arrival Time]]-Table13[[#This Row],[ Dispatch Time]]</f>
        <v>0</v>
      </c>
      <c r="H157" s="226" t="str">
        <f t="shared" si="12"/>
        <v/>
      </c>
      <c r="I157" s="224"/>
      <c r="J157" s="226">
        <f t="shared" si="13"/>
        <v>0</v>
      </c>
      <c r="K157" s="226" t="str">
        <f t="shared" si="14"/>
        <v/>
      </c>
      <c r="L157" s="224"/>
      <c r="M157" s="226">
        <f>Table13[[#This Row],[Ladder/Service  Arrival Time]]-Table13[[#This Row],[ Dispatch Time]]</f>
        <v>0</v>
      </c>
      <c r="N157" s="226" t="str">
        <f t="shared" si="15"/>
        <v/>
      </c>
      <c r="O157" s="576" t="str">
        <f t="shared" si="16"/>
        <v/>
      </c>
      <c r="P157" s="573"/>
    </row>
    <row r="158" spans="2:16" x14ac:dyDescent="0.25">
      <c r="B158" s="571">
        <f t="shared" si="17"/>
        <v>149</v>
      </c>
      <c r="C158" s="223"/>
      <c r="D158" s="100"/>
      <c r="E158" s="224"/>
      <c r="F158" s="224"/>
      <c r="G158" s="225">
        <f>Table13[[#This Row],[1st Engine Arrival Time]]-Table13[[#This Row],[ Dispatch Time]]</f>
        <v>0</v>
      </c>
      <c r="H158" s="226" t="str">
        <f t="shared" si="12"/>
        <v/>
      </c>
      <c r="I158" s="224"/>
      <c r="J158" s="226">
        <f t="shared" si="13"/>
        <v>0</v>
      </c>
      <c r="K158" s="226" t="str">
        <f t="shared" si="14"/>
        <v/>
      </c>
      <c r="L158" s="224"/>
      <c r="M158" s="226">
        <f>Table13[[#This Row],[Ladder/Service  Arrival Time]]-Table13[[#This Row],[ Dispatch Time]]</f>
        <v>0</v>
      </c>
      <c r="N158" s="226" t="str">
        <f t="shared" si="15"/>
        <v/>
      </c>
      <c r="O158" s="576" t="str">
        <f t="shared" si="16"/>
        <v/>
      </c>
      <c r="P158" s="573"/>
    </row>
    <row r="159" spans="2:16" x14ac:dyDescent="0.25">
      <c r="B159" s="571">
        <f t="shared" si="17"/>
        <v>150</v>
      </c>
      <c r="C159" s="223"/>
      <c r="D159" s="100"/>
      <c r="E159" s="224"/>
      <c r="F159" s="224"/>
      <c r="G159" s="225">
        <f>Table13[[#This Row],[1st Engine Arrival Time]]-Table13[[#This Row],[ Dispatch Time]]</f>
        <v>0</v>
      </c>
      <c r="H159" s="226" t="str">
        <f t="shared" si="12"/>
        <v/>
      </c>
      <c r="I159" s="224"/>
      <c r="J159" s="226">
        <f t="shared" si="13"/>
        <v>0</v>
      </c>
      <c r="K159" s="226" t="str">
        <f t="shared" si="14"/>
        <v/>
      </c>
      <c r="L159" s="224"/>
      <c r="M159" s="226">
        <f>Table13[[#This Row],[Ladder/Service  Arrival Time]]-Table13[[#This Row],[ Dispatch Time]]</f>
        <v>0</v>
      </c>
      <c r="N159" s="226" t="str">
        <f t="shared" si="15"/>
        <v/>
      </c>
      <c r="O159" s="576" t="str">
        <f t="shared" si="16"/>
        <v/>
      </c>
      <c r="P159" s="573"/>
    </row>
    <row r="160" spans="2:16" x14ac:dyDescent="0.25">
      <c r="B160" s="571">
        <f t="shared" si="17"/>
        <v>151</v>
      </c>
      <c r="C160" s="223"/>
      <c r="D160" s="100"/>
      <c r="E160" s="224"/>
      <c r="F160" s="224"/>
      <c r="G160" s="225">
        <f>Table13[[#This Row],[1st Engine Arrival Time]]-Table13[[#This Row],[ Dispatch Time]]</f>
        <v>0</v>
      </c>
      <c r="H160" s="226" t="str">
        <f t="shared" si="12"/>
        <v/>
      </c>
      <c r="I160" s="224"/>
      <c r="J160" s="226">
        <f t="shared" si="13"/>
        <v>0</v>
      </c>
      <c r="K160" s="226" t="str">
        <f t="shared" si="14"/>
        <v/>
      </c>
      <c r="L160" s="224"/>
      <c r="M160" s="226">
        <f>Table13[[#This Row],[Ladder/Service  Arrival Time]]-Table13[[#This Row],[ Dispatch Time]]</f>
        <v>0</v>
      </c>
      <c r="N160" s="226" t="str">
        <f t="shared" si="15"/>
        <v/>
      </c>
      <c r="O160" s="576" t="str">
        <f t="shared" si="16"/>
        <v/>
      </c>
      <c r="P160" s="573"/>
    </row>
    <row r="161" spans="2:16" x14ac:dyDescent="0.25">
      <c r="B161" s="571">
        <f t="shared" si="17"/>
        <v>152</v>
      </c>
      <c r="C161" s="223"/>
      <c r="D161" s="100"/>
      <c r="E161" s="224"/>
      <c r="F161" s="224"/>
      <c r="G161" s="225">
        <f>Table13[[#This Row],[1st Engine Arrival Time]]-Table13[[#This Row],[ Dispatch Time]]</f>
        <v>0</v>
      </c>
      <c r="H161" s="226" t="str">
        <f t="shared" si="12"/>
        <v/>
      </c>
      <c r="I161" s="224"/>
      <c r="J161" s="226">
        <f t="shared" si="13"/>
        <v>0</v>
      </c>
      <c r="K161" s="226" t="str">
        <f t="shared" si="14"/>
        <v/>
      </c>
      <c r="L161" s="224"/>
      <c r="M161" s="226">
        <f>Table13[[#This Row],[Ladder/Service  Arrival Time]]-Table13[[#This Row],[ Dispatch Time]]</f>
        <v>0</v>
      </c>
      <c r="N161" s="226" t="str">
        <f t="shared" si="15"/>
        <v/>
      </c>
      <c r="O161" s="576" t="str">
        <f t="shared" si="16"/>
        <v/>
      </c>
      <c r="P161" s="573"/>
    </row>
    <row r="162" spans="2:16" x14ac:dyDescent="0.25">
      <c r="B162" s="571">
        <f t="shared" si="17"/>
        <v>153</v>
      </c>
      <c r="C162" s="223"/>
      <c r="D162" s="100"/>
      <c r="E162" s="224"/>
      <c r="F162" s="224"/>
      <c r="G162" s="225">
        <f>Table13[[#This Row],[1st Engine Arrival Time]]-Table13[[#This Row],[ Dispatch Time]]</f>
        <v>0</v>
      </c>
      <c r="H162" s="226" t="str">
        <f t="shared" si="12"/>
        <v/>
      </c>
      <c r="I162" s="224"/>
      <c r="J162" s="226">
        <f t="shared" si="13"/>
        <v>0</v>
      </c>
      <c r="K162" s="226" t="str">
        <f t="shared" si="14"/>
        <v/>
      </c>
      <c r="L162" s="224"/>
      <c r="M162" s="226">
        <f>Table13[[#This Row],[Ladder/Service  Arrival Time]]-Table13[[#This Row],[ Dispatch Time]]</f>
        <v>0</v>
      </c>
      <c r="N162" s="226" t="str">
        <f t="shared" si="15"/>
        <v/>
      </c>
      <c r="O162" s="576" t="str">
        <f t="shared" si="16"/>
        <v/>
      </c>
      <c r="P162" s="573"/>
    </row>
    <row r="163" spans="2:16" x14ac:dyDescent="0.25">
      <c r="B163" s="571">
        <f t="shared" si="17"/>
        <v>154</v>
      </c>
      <c r="C163" s="223"/>
      <c r="D163" s="100"/>
      <c r="E163" s="224"/>
      <c r="F163" s="224"/>
      <c r="G163" s="225">
        <f>Table13[[#This Row],[1st Engine Arrival Time]]-Table13[[#This Row],[ Dispatch Time]]</f>
        <v>0</v>
      </c>
      <c r="H163" s="226" t="str">
        <f t="shared" si="12"/>
        <v/>
      </c>
      <c r="I163" s="224"/>
      <c r="J163" s="226">
        <f t="shared" si="13"/>
        <v>0</v>
      </c>
      <c r="K163" s="226" t="str">
        <f t="shared" si="14"/>
        <v/>
      </c>
      <c r="L163" s="224"/>
      <c r="M163" s="226">
        <f>Table13[[#This Row],[Ladder/Service  Arrival Time]]-Table13[[#This Row],[ Dispatch Time]]</f>
        <v>0</v>
      </c>
      <c r="N163" s="226" t="str">
        <f t="shared" si="15"/>
        <v/>
      </c>
      <c r="O163" s="576" t="str">
        <f t="shared" si="16"/>
        <v/>
      </c>
      <c r="P163" s="573"/>
    </row>
    <row r="164" spans="2:16" x14ac:dyDescent="0.25">
      <c r="B164" s="571">
        <f t="shared" si="17"/>
        <v>155</v>
      </c>
      <c r="C164" s="223"/>
      <c r="D164" s="100"/>
      <c r="E164" s="224"/>
      <c r="F164" s="224"/>
      <c r="G164" s="225">
        <f>Table13[[#This Row],[1st Engine Arrival Time]]-Table13[[#This Row],[ Dispatch Time]]</f>
        <v>0</v>
      </c>
      <c r="H164" s="226" t="str">
        <f t="shared" si="12"/>
        <v/>
      </c>
      <c r="I164" s="224"/>
      <c r="J164" s="226">
        <f t="shared" si="13"/>
        <v>0</v>
      </c>
      <c r="K164" s="226" t="str">
        <f t="shared" si="14"/>
        <v/>
      </c>
      <c r="L164" s="224"/>
      <c r="M164" s="226">
        <f>Table13[[#This Row],[Ladder/Service  Arrival Time]]-Table13[[#This Row],[ Dispatch Time]]</f>
        <v>0</v>
      </c>
      <c r="N164" s="226" t="str">
        <f t="shared" si="15"/>
        <v/>
      </c>
      <c r="O164" s="576" t="str">
        <f t="shared" si="16"/>
        <v/>
      </c>
      <c r="P164" s="573"/>
    </row>
    <row r="165" spans="2:16" x14ac:dyDescent="0.25">
      <c r="B165" s="571">
        <f t="shared" si="17"/>
        <v>156</v>
      </c>
      <c r="C165" s="223"/>
      <c r="D165" s="100"/>
      <c r="E165" s="224"/>
      <c r="F165" s="224"/>
      <c r="G165" s="225">
        <f>Table13[[#This Row],[1st Engine Arrival Time]]-Table13[[#This Row],[ Dispatch Time]]</f>
        <v>0</v>
      </c>
      <c r="H165" s="226" t="str">
        <f t="shared" si="12"/>
        <v/>
      </c>
      <c r="I165" s="224"/>
      <c r="J165" s="226">
        <f t="shared" si="13"/>
        <v>0</v>
      </c>
      <c r="K165" s="226" t="str">
        <f t="shared" si="14"/>
        <v/>
      </c>
      <c r="L165" s="224"/>
      <c r="M165" s="226">
        <f>Table13[[#This Row],[Ladder/Service  Arrival Time]]-Table13[[#This Row],[ Dispatch Time]]</f>
        <v>0</v>
      </c>
      <c r="N165" s="226" t="str">
        <f t="shared" si="15"/>
        <v/>
      </c>
      <c r="O165" s="576" t="str">
        <f t="shared" si="16"/>
        <v/>
      </c>
      <c r="P165" s="573"/>
    </row>
    <row r="166" spans="2:16" x14ac:dyDescent="0.25">
      <c r="B166" s="571">
        <f t="shared" si="17"/>
        <v>157</v>
      </c>
      <c r="C166" s="223"/>
      <c r="D166" s="100"/>
      <c r="E166" s="224"/>
      <c r="F166" s="224"/>
      <c r="G166" s="225">
        <f>Table13[[#This Row],[1st Engine Arrival Time]]-Table13[[#This Row],[ Dispatch Time]]</f>
        <v>0</v>
      </c>
      <c r="H166" s="226" t="str">
        <f t="shared" si="12"/>
        <v/>
      </c>
      <c r="I166" s="224"/>
      <c r="J166" s="226">
        <f t="shared" si="13"/>
        <v>0</v>
      </c>
      <c r="K166" s="226" t="str">
        <f t="shared" si="14"/>
        <v/>
      </c>
      <c r="L166" s="224"/>
      <c r="M166" s="226">
        <f>Table13[[#This Row],[Ladder/Service  Arrival Time]]-Table13[[#This Row],[ Dispatch Time]]</f>
        <v>0</v>
      </c>
      <c r="N166" s="226" t="str">
        <f t="shared" si="15"/>
        <v/>
      </c>
      <c r="O166" s="576" t="str">
        <f t="shared" si="16"/>
        <v/>
      </c>
      <c r="P166" s="573"/>
    </row>
    <row r="167" spans="2:16" x14ac:dyDescent="0.25">
      <c r="B167" s="571">
        <f t="shared" si="17"/>
        <v>158</v>
      </c>
      <c r="C167" s="223"/>
      <c r="D167" s="100"/>
      <c r="E167" s="224"/>
      <c r="F167" s="224"/>
      <c r="G167" s="225">
        <f>Table13[[#This Row],[1st Engine Arrival Time]]-Table13[[#This Row],[ Dispatch Time]]</f>
        <v>0</v>
      </c>
      <c r="H167" s="226" t="str">
        <f t="shared" si="12"/>
        <v/>
      </c>
      <c r="I167" s="224"/>
      <c r="J167" s="226">
        <f t="shared" si="13"/>
        <v>0</v>
      </c>
      <c r="K167" s="226" t="str">
        <f t="shared" si="14"/>
        <v/>
      </c>
      <c r="L167" s="224"/>
      <c r="M167" s="226">
        <f>Table13[[#This Row],[Ladder/Service  Arrival Time]]-Table13[[#This Row],[ Dispatch Time]]</f>
        <v>0</v>
      </c>
      <c r="N167" s="226" t="str">
        <f t="shared" si="15"/>
        <v/>
      </c>
      <c r="O167" s="576" t="str">
        <f t="shared" si="16"/>
        <v/>
      </c>
      <c r="P167" s="573"/>
    </row>
    <row r="168" spans="2:16" x14ac:dyDescent="0.25">
      <c r="B168" s="571">
        <f t="shared" si="17"/>
        <v>159</v>
      </c>
      <c r="C168" s="223"/>
      <c r="D168" s="100"/>
      <c r="E168" s="224"/>
      <c r="F168" s="224"/>
      <c r="G168" s="225">
        <f>Table13[[#This Row],[1st Engine Arrival Time]]-Table13[[#This Row],[ Dispatch Time]]</f>
        <v>0</v>
      </c>
      <c r="H168" s="226" t="str">
        <f t="shared" si="12"/>
        <v/>
      </c>
      <c r="I168" s="224"/>
      <c r="J168" s="226">
        <f t="shared" si="13"/>
        <v>0</v>
      </c>
      <c r="K168" s="226" t="str">
        <f t="shared" si="14"/>
        <v/>
      </c>
      <c r="L168" s="224"/>
      <c r="M168" s="226">
        <f>Table13[[#This Row],[Ladder/Service  Arrival Time]]-Table13[[#This Row],[ Dispatch Time]]</f>
        <v>0</v>
      </c>
      <c r="N168" s="226" t="str">
        <f t="shared" si="15"/>
        <v/>
      </c>
      <c r="O168" s="576" t="str">
        <f t="shared" si="16"/>
        <v/>
      </c>
      <c r="P168" s="573"/>
    </row>
    <row r="169" spans="2:16" x14ac:dyDescent="0.25">
      <c r="B169" s="571">
        <f t="shared" si="17"/>
        <v>160</v>
      </c>
      <c r="C169" s="223"/>
      <c r="D169" s="100"/>
      <c r="E169" s="224"/>
      <c r="F169" s="224"/>
      <c r="G169" s="225">
        <f>Table13[[#This Row],[1st Engine Arrival Time]]-Table13[[#This Row],[ Dispatch Time]]</f>
        <v>0</v>
      </c>
      <c r="H169" s="226" t="str">
        <f t="shared" si="12"/>
        <v/>
      </c>
      <c r="I169" s="224"/>
      <c r="J169" s="226">
        <f t="shared" si="13"/>
        <v>0</v>
      </c>
      <c r="K169" s="226" t="str">
        <f t="shared" si="14"/>
        <v/>
      </c>
      <c r="L169" s="224"/>
      <c r="M169" s="226">
        <f>Table13[[#This Row],[Ladder/Service  Arrival Time]]-Table13[[#This Row],[ Dispatch Time]]</f>
        <v>0</v>
      </c>
      <c r="N169" s="226" t="str">
        <f t="shared" si="15"/>
        <v/>
      </c>
      <c r="O169" s="576" t="str">
        <f t="shared" si="16"/>
        <v/>
      </c>
      <c r="P169" s="573"/>
    </row>
    <row r="170" spans="2:16" x14ac:dyDescent="0.25">
      <c r="B170" s="571">
        <f t="shared" si="17"/>
        <v>161</v>
      </c>
      <c r="C170" s="223"/>
      <c r="D170" s="100"/>
      <c r="E170" s="224"/>
      <c r="F170" s="224"/>
      <c r="G170" s="225">
        <f>Table13[[#This Row],[1st Engine Arrival Time]]-Table13[[#This Row],[ Dispatch Time]]</f>
        <v>0</v>
      </c>
      <c r="H170" s="226" t="str">
        <f t="shared" si="12"/>
        <v/>
      </c>
      <c r="I170" s="224"/>
      <c r="J170" s="226">
        <f t="shared" si="13"/>
        <v>0</v>
      </c>
      <c r="K170" s="226" t="str">
        <f t="shared" si="14"/>
        <v/>
      </c>
      <c r="L170" s="224"/>
      <c r="M170" s="226">
        <f>Table13[[#This Row],[Ladder/Service  Arrival Time]]-Table13[[#This Row],[ Dispatch Time]]</f>
        <v>0</v>
      </c>
      <c r="N170" s="226" t="str">
        <f t="shared" si="15"/>
        <v/>
      </c>
      <c r="O170" s="576" t="str">
        <f t="shared" si="16"/>
        <v/>
      </c>
      <c r="P170" s="573"/>
    </row>
    <row r="171" spans="2:16" x14ac:dyDescent="0.25">
      <c r="B171" s="571">
        <f t="shared" si="17"/>
        <v>162</v>
      </c>
      <c r="C171" s="223"/>
      <c r="D171" s="100"/>
      <c r="E171" s="224"/>
      <c r="F171" s="224"/>
      <c r="G171" s="225">
        <f>Table13[[#This Row],[1st Engine Arrival Time]]-Table13[[#This Row],[ Dispatch Time]]</f>
        <v>0</v>
      </c>
      <c r="H171" s="226" t="str">
        <f t="shared" si="12"/>
        <v/>
      </c>
      <c r="I171" s="224"/>
      <c r="J171" s="226">
        <f t="shared" si="13"/>
        <v>0</v>
      </c>
      <c r="K171" s="226" t="str">
        <f t="shared" si="14"/>
        <v/>
      </c>
      <c r="L171" s="224"/>
      <c r="M171" s="226">
        <f>Table13[[#This Row],[Ladder/Service  Arrival Time]]-Table13[[#This Row],[ Dispatch Time]]</f>
        <v>0</v>
      </c>
      <c r="N171" s="226" t="str">
        <f t="shared" si="15"/>
        <v/>
      </c>
      <c r="O171" s="576" t="str">
        <f t="shared" si="16"/>
        <v/>
      </c>
      <c r="P171" s="573"/>
    </row>
    <row r="172" spans="2:16" x14ac:dyDescent="0.25">
      <c r="B172" s="571">
        <f t="shared" si="17"/>
        <v>163</v>
      </c>
      <c r="C172" s="223"/>
      <c r="D172" s="100"/>
      <c r="E172" s="224"/>
      <c r="F172" s="224"/>
      <c r="G172" s="225">
        <f>Table13[[#This Row],[1st Engine Arrival Time]]-Table13[[#This Row],[ Dispatch Time]]</f>
        <v>0</v>
      </c>
      <c r="H172" s="226" t="str">
        <f t="shared" si="12"/>
        <v/>
      </c>
      <c r="I172" s="224"/>
      <c r="J172" s="226">
        <f t="shared" si="13"/>
        <v>0</v>
      </c>
      <c r="K172" s="226" t="str">
        <f t="shared" si="14"/>
        <v/>
      </c>
      <c r="L172" s="224"/>
      <c r="M172" s="226">
        <f>Table13[[#This Row],[Ladder/Service  Arrival Time]]-Table13[[#This Row],[ Dispatch Time]]</f>
        <v>0</v>
      </c>
      <c r="N172" s="226" t="str">
        <f t="shared" si="15"/>
        <v/>
      </c>
      <c r="O172" s="576" t="str">
        <f t="shared" si="16"/>
        <v/>
      </c>
      <c r="P172" s="573"/>
    </row>
    <row r="173" spans="2:16" x14ac:dyDescent="0.25">
      <c r="B173" s="571">
        <f t="shared" si="17"/>
        <v>164</v>
      </c>
      <c r="C173" s="223"/>
      <c r="D173" s="100"/>
      <c r="E173" s="224"/>
      <c r="F173" s="224"/>
      <c r="G173" s="225">
        <f>Table13[[#This Row],[1st Engine Arrival Time]]-Table13[[#This Row],[ Dispatch Time]]</f>
        <v>0</v>
      </c>
      <c r="H173" s="226" t="str">
        <f t="shared" si="12"/>
        <v/>
      </c>
      <c r="I173" s="224"/>
      <c r="J173" s="226">
        <f t="shared" si="13"/>
        <v>0</v>
      </c>
      <c r="K173" s="226" t="str">
        <f t="shared" si="14"/>
        <v/>
      </c>
      <c r="L173" s="224"/>
      <c r="M173" s="226">
        <f>Table13[[#This Row],[Ladder/Service  Arrival Time]]-Table13[[#This Row],[ Dispatch Time]]</f>
        <v>0</v>
      </c>
      <c r="N173" s="226" t="str">
        <f t="shared" si="15"/>
        <v/>
      </c>
      <c r="O173" s="576" t="str">
        <f t="shared" si="16"/>
        <v/>
      </c>
      <c r="P173" s="573"/>
    </row>
    <row r="174" spans="2:16" x14ac:dyDescent="0.25">
      <c r="B174" s="571">
        <f t="shared" si="17"/>
        <v>165</v>
      </c>
      <c r="C174" s="223"/>
      <c r="D174" s="100"/>
      <c r="E174" s="224"/>
      <c r="F174" s="224"/>
      <c r="G174" s="225">
        <f>Table13[[#This Row],[1st Engine Arrival Time]]-Table13[[#This Row],[ Dispatch Time]]</f>
        <v>0</v>
      </c>
      <c r="H174" s="226" t="str">
        <f t="shared" si="12"/>
        <v/>
      </c>
      <c r="I174" s="224"/>
      <c r="J174" s="226">
        <f t="shared" si="13"/>
        <v>0</v>
      </c>
      <c r="K174" s="226" t="str">
        <f t="shared" si="14"/>
        <v/>
      </c>
      <c r="L174" s="224"/>
      <c r="M174" s="226">
        <f>Table13[[#This Row],[Ladder/Service  Arrival Time]]-Table13[[#This Row],[ Dispatch Time]]</f>
        <v>0</v>
      </c>
      <c r="N174" s="226" t="str">
        <f t="shared" si="15"/>
        <v/>
      </c>
      <c r="O174" s="576" t="str">
        <f t="shared" si="16"/>
        <v/>
      </c>
      <c r="P174" s="573"/>
    </row>
    <row r="175" spans="2:16" x14ac:dyDescent="0.25">
      <c r="B175" s="571">
        <f t="shared" si="17"/>
        <v>166</v>
      </c>
      <c r="C175" s="223"/>
      <c r="D175" s="100"/>
      <c r="E175" s="224"/>
      <c r="F175" s="224"/>
      <c r="G175" s="225">
        <f>Table13[[#This Row],[1st Engine Arrival Time]]-Table13[[#This Row],[ Dispatch Time]]</f>
        <v>0</v>
      </c>
      <c r="H175" s="226" t="str">
        <f t="shared" si="12"/>
        <v/>
      </c>
      <c r="I175" s="224"/>
      <c r="J175" s="226">
        <f t="shared" si="13"/>
        <v>0</v>
      </c>
      <c r="K175" s="226" t="str">
        <f t="shared" si="14"/>
        <v/>
      </c>
      <c r="L175" s="224"/>
      <c r="M175" s="226">
        <f>Table13[[#This Row],[Ladder/Service  Arrival Time]]-Table13[[#This Row],[ Dispatch Time]]</f>
        <v>0</v>
      </c>
      <c r="N175" s="226" t="str">
        <f t="shared" si="15"/>
        <v/>
      </c>
      <c r="O175" s="576" t="str">
        <f t="shared" si="16"/>
        <v/>
      </c>
      <c r="P175" s="573"/>
    </row>
    <row r="176" spans="2:16" x14ac:dyDescent="0.25">
      <c r="B176" s="571">
        <f t="shared" si="17"/>
        <v>167</v>
      </c>
      <c r="C176" s="223"/>
      <c r="D176" s="100"/>
      <c r="E176" s="224"/>
      <c r="F176" s="224"/>
      <c r="G176" s="225">
        <f>Table13[[#This Row],[1st Engine Arrival Time]]-Table13[[#This Row],[ Dispatch Time]]</f>
        <v>0</v>
      </c>
      <c r="H176" s="226" t="str">
        <f t="shared" si="12"/>
        <v/>
      </c>
      <c r="I176" s="224"/>
      <c r="J176" s="226">
        <f t="shared" si="13"/>
        <v>0</v>
      </c>
      <c r="K176" s="226" t="str">
        <f t="shared" si="14"/>
        <v/>
      </c>
      <c r="L176" s="224"/>
      <c r="M176" s="226">
        <f>Table13[[#This Row],[Ladder/Service  Arrival Time]]-Table13[[#This Row],[ Dispatch Time]]</f>
        <v>0</v>
      </c>
      <c r="N176" s="226" t="str">
        <f t="shared" si="15"/>
        <v/>
      </c>
      <c r="O176" s="576" t="str">
        <f t="shared" si="16"/>
        <v/>
      </c>
      <c r="P176" s="573"/>
    </row>
    <row r="177" spans="2:16" x14ac:dyDescent="0.25">
      <c r="B177" s="571">
        <f t="shared" si="17"/>
        <v>168</v>
      </c>
      <c r="C177" s="223"/>
      <c r="D177" s="100"/>
      <c r="E177" s="224"/>
      <c r="F177" s="224"/>
      <c r="G177" s="225">
        <f>Table13[[#This Row],[1st Engine Arrival Time]]-Table13[[#This Row],[ Dispatch Time]]</f>
        <v>0</v>
      </c>
      <c r="H177" s="226" t="str">
        <f t="shared" si="12"/>
        <v/>
      </c>
      <c r="I177" s="224"/>
      <c r="J177" s="226">
        <f t="shared" si="13"/>
        <v>0</v>
      </c>
      <c r="K177" s="226" t="str">
        <f t="shared" si="14"/>
        <v/>
      </c>
      <c r="L177" s="224"/>
      <c r="M177" s="226">
        <f>Table13[[#This Row],[Ladder/Service  Arrival Time]]-Table13[[#This Row],[ Dispatch Time]]</f>
        <v>0</v>
      </c>
      <c r="N177" s="226" t="str">
        <f t="shared" si="15"/>
        <v/>
      </c>
      <c r="O177" s="576" t="str">
        <f t="shared" si="16"/>
        <v/>
      </c>
      <c r="P177" s="573"/>
    </row>
    <row r="178" spans="2:16" x14ac:dyDescent="0.25">
      <c r="B178" s="571">
        <f t="shared" si="17"/>
        <v>169</v>
      </c>
      <c r="C178" s="223"/>
      <c r="D178" s="100"/>
      <c r="E178" s="224"/>
      <c r="F178" s="224"/>
      <c r="G178" s="225">
        <f>Table13[[#This Row],[1st Engine Arrival Time]]-Table13[[#This Row],[ Dispatch Time]]</f>
        <v>0</v>
      </c>
      <c r="H178" s="226" t="str">
        <f t="shared" si="12"/>
        <v/>
      </c>
      <c r="I178" s="224"/>
      <c r="J178" s="226">
        <f t="shared" si="13"/>
        <v>0</v>
      </c>
      <c r="K178" s="226" t="str">
        <f t="shared" si="14"/>
        <v/>
      </c>
      <c r="L178" s="224"/>
      <c r="M178" s="226">
        <f>Table13[[#This Row],[Ladder/Service  Arrival Time]]-Table13[[#This Row],[ Dispatch Time]]</f>
        <v>0</v>
      </c>
      <c r="N178" s="226" t="str">
        <f t="shared" si="15"/>
        <v/>
      </c>
      <c r="O178" s="576" t="str">
        <f t="shared" si="16"/>
        <v/>
      </c>
      <c r="P178" s="573"/>
    </row>
    <row r="179" spans="2:16" x14ac:dyDescent="0.25">
      <c r="B179" s="571">
        <f t="shared" si="17"/>
        <v>170</v>
      </c>
      <c r="C179" s="223"/>
      <c r="D179" s="100"/>
      <c r="E179" s="224"/>
      <c r="F179" s="224"/>
      <c r="G179" s="225">
        <f>Table13[[#This Row],[1st Engine Arrival Time]]-Table13[[#This Row],[ Dispatch Time]]</f>
        <v>0</v>
      </c>
      <c r="H179" s="226" t="str">
        <f t="shared" si="12"/>
        <v/>
      </c>
      <c r="I179" s="224"/>
      <c r="J179" s="226">
        <f t="shared" si="13"/>
        <v>0</v>
      </c>
      <c r="K179" s="226" t="str">
        <f t="shared" si="14"/>
        <v/>
      </c>
      <c r="L179" s="224"/>
      <c r="M179" s="226">
        <f>Table13[[#This Row],[Ladder/Service  Arrival Time]]-Table13[[#This Row],[ Dispatch Time]]</f>
        <v>0</v>
      </c>
      <c r="N179" s="226" t="str">
        <f t="shared" si="15"/>
        <v/>
      </c>
      <c r="O179" s="576" t="str">
        <f t="shared" si="16"/>
        <v/>
      </c>
      <c r="P179" s="573"/>
    </row>
    <row r="180" spans="2:16" x14ac:dyDescent="0.25">
      <c r="B180" s="571">
        <f t="shared" si="17"/>
        <v>171</v>
      </c>
      <c r="C180" s="223"/>
      <c r="D180" s="100"/>
      <c r="E180" s="224"/>
      <c r="F180" s="224"/>
      <c r="G180" s="225">
        <f>Table13[[#This Row],[1st Engine Arrival Time]]-Table13[[#This Row],[ Dispatch Time]]</f>
        <v>0</v>
      </c>
      <c r="H180" s="226" t="str">
        <f t="shared" si="12"/>
        <v/>
      </c>
      <c r="I180" s="224"/>
      <c r="J180" s="226">
        <f t="shared" si="13"/>
        <v>0</v>
      </c>
      <c r="K180" s="226" t="str">
        <f t="shared" si="14"/>
        <v/>
      </c>
      <c r="L180" s="224"/>
      <c r="M180" s="226">
        <f>Table13[[#This Row],[Ladder/Service  Arrival Time]]-Table13[[#This Row],[ Dispatch Time]]</f>
        <v>0</v>
      </c>
      <c r="N180" s="226" t="str">
        <f t="shared" si="15"/>
        <v/>
      </c>
      <c r="O180" s="576" t="str">
        <f t="shared" si="16"/>
        <v/>
      </c>
      <c r="P180" s="573"/>
    </row>
    <row r="181" spans="2:16" x14ac:dyDescent="0.25">
      <c r="B181" s="571">
        <f t="shared" si="17"/>
        <v>172</v>
      </c>
      <c r="C181" s="223"/>
      <c r="D181" s="100"/>
      <c r="E181" s="224"/>
      <c r="F181" s="224"/>
      <c r="G181" s="225">
        <f>Table13[[#This Row],[1st Engine Arrival Time]]-Table13[[#This Row],[ Dispatch Time]]</f>
        <v>0</v>
      </c>
      <c r="H181" s="226" t="str">
        <f t="shared" si="12"/>
        <v/>
      </c>
      <c r="I181" s="224"/>
      <c r="J181" s="226">
        <f t="shared" si="13"/>
        <v>0</v>
      </c>
      <c r="K181" s="226" t="str">
        <f t="shared" si="14"/>
        <v/>
      </c>
      <c r="L181" s="224"/>
      <c r="M181" s="226">
        <f>Table13[[#This Row],[Ladder/Service  Arrival Time]]-Table13[[#This Row],[ Dispatch Time]]</f>
        <v>0</v>
      </c>
      <c r="N181" s="226" t="str">
        <f t="shared" si="15"/>
        <v/>
      </c>
      <c r="O181" s="576" t="str">
        <f t="shared" si="16"/>
        <v/>
      </c>
      <c r="P181" s="573"/>
    </row>
    <row r="182" spans="2:16" x14ac:dyDescent="0.25">
      <c r="B182" s="571">
        <f t="shared" si="17"/>
        <v>173</v>
      </c>
      <c r="C182" s="223"/>
      <c r="D182" s="100"/>
      <c r="E182" s="224"/>
      <c r="F182" s="224"/>
      <c r="G182" s="225">
        <f>Table13[[#This Row],[1st Engine Arrival Time]]-Table13[[#This Row],[ Dispatch Time]]</f>
        <v>0</v>
      </c>
      <c r="H182" s="226" t="str">
        <f t="shared" si="12"/>
        <v/>
      </c>
      <c r="I182" s="224"/>
      <c r="J182" s="226">
        <f t="shared" si="13"/>
        <v>0</v>
      </c>
      <c r="K182" s="226" t="str">
        <f t="shared" si="14"/>
        <v/>
      </c>
      <c r="L182" s="224"/>
      <c r="M182" s="226">
        <f>Table13[[#This Row],[Ladder/Service  Arrival Time]]-Table13[[#This Row],[ Dispatch Time]]</f>
        <v>0</v>
      </c>
      <c r="N182" s="226" t="str">
        <f t="shared" si="15"/>
        <v/>
      </c>
      <c r="O182" s="576" t="str">
        <f t="shared" si="16"/>
        <v/>
      </c>
      <c r="P182" s="573"/>
    </row>
    <row r="183" spans="2:16" x14ac:dyDescent="0.25">
      <c r="B183" s="571">
        <f t="shared" si="17"/>
        <v>174</v>
      </c>
      <c r="C183" s="223"/>
      <c r="D183" s="100"/>
      <c r="E183" s="224"/>
      <c r="F183" s="224"/>
      <c r="G183" s="225">
        <f>Table13[[#This Row],[1st Engine Arrival Time]]-Table13[[#This Row],[ Dispatch Time]]</f>
        <v>0</v>
      </c>
      <c r="H183" s="226" t="str">
        <f t="shared" si="12"/>
        <v/>
      </c>
      <c r="I183" s="224"/>
      <c r="J183" s="226">
        <f t="shared" si="13"/>
        <v>0</v>
      </c>
      <c r="K183" s="226" t="str">
        <f t="shared" si="14"/>
        <v/>
      </c>
      <c r="L183" s="224"/>
      <c r="M183" s="226">
        <f>Table13[[#This Row],[Ladder/Service  Arrival Time]]-Table13[[#This Row],[ Dispatch Time]]</f>
        <v>0</v>
      </c>
      <c r="N183" s="226" t="str">
        <f t="shared" si="15"/>
        <v/>
      </c>
      <c r="O183" s="576" t="str">
        <f t="shared" si="16"/>
        <v/>
      </c>
      <c r="P183" s="573"/>
    </row>
    <row r="184" spans="2:16" x14ac:dyDescent="0.25">
      <c r="B184" s="571">
        <f t="shared" si="17"/>
        <v>175</v>
      </c>
      <c r="C184" s="223"/>
      <c r="D184" s="100"/>
      <c r="E184" s="224"/>
      <c r="F184" s="224"/>
      <c r="G184" s="225">
        <f>Table13[[#This Row],[1st Engine Arrival Time]]-Table13[[#This Row],[ Dispatch Time]]</f>
        <v>0</v>
      </c>
      <c r="H184" s="226" t="str">
        <f t="shared" si="12"/>
        <v/>
      </c>
      <c r="I184" s="224"/>
      <c r="J184" s="226">
        <f t="shared" si="13"/>
        <v>0</v>
      </c>
      <c r="K184" s="226" t="str">
        <f t="shared" si="14"/>
        <v/>
      </c>
      <c r="L184" s="224"/>
      <c r="M184" s="226">
        <f>Table13[[#This Row],[Ladder/Service  Arrival Time]]-Table13[[#This Row],[ Dispatch Time]]</f>
        <v>0</v>
      </c>
      <c r="N184" s="226" t="str">
        <f t="shared" si="15"/>
        <v/>
      </c>
      <c r="O184" s="576" t="str">
        <f t="shared" si="16"/>
        <v/>
      </c>
      <c r="P184" s="573"/>
    </row>
    <row r="185" spans="2:16" x14ac:dyDescent="0.25">
      <c r="B185" s="571">
        <f t="shared" si="17"/>
        <v>176</v>
      </c>
      <c r="C185" s="223"/>
      <c r="D185" s="100"/>
      <c r="E185" s="224"/>
      <c r="F185" s="224"/>
      <c r="G185" s="225">
        <f>Table13[[#This Row],[1st Engine Arrival Time]]-Table13[[#This Row],[ Dispatch Time]]</f>
        <v>0</v>
      </c>
      <c r="H185" s="226" t="str">
        <f t="shared" si="12"/>
        <v/>
      </c>
      <c r="I185" s="224"/>
      <c r="J185" s="226">
        <f t="shared" si="13"/>
        <v>0</v>
      </c>
      <c r="K185" s="226" t="str">
        <f t="shared" si="14"/>
        <v/>
      </c>
      <c r="L185" s="224"/>
      <c r="M185" s="226">
        <f>Table13[[#This Row],[Ladder/Service  Arrival Time]]-Table13[[#This Row],[ Dispatch Time]]</f>
        <v>0</v>
      </c>
      <c r="N185" s="226" t="str">
        <f t="shared" si="15"/>
        <v/>
      </c>
      <c r="O185" s="576" t="str">
        <f t="shared" si="16"/>
        <v/>
      </c>
      <c r="P185" s="573"/>
    </row>
    <row r="186" spans="2:16" x14ac:dyDescent="0.25">
      <c r="B186" s="571">
        <f t="shared" si="17"/>
        <v>177</v>
      </c>
      <c r="C186" s="223"/>
      <c r="D186" s="100"/>
      <c r="E186" s="224"/>
      <c r="F186" s="224"/>
      <c r="G186" s="225">
        <f>Table13[[#This Row],[1st Engine Arrival Time]]-Table13[[#This Row],[ Dispatch Time]]</f>
        <v>0</v>
      </c>
      <c r="H186" s="226" t="str">
        <f t="shared" si="12"/>
        <v/>
      </c>
      <c r="I186" s="224"/>
      <c r="J186" s="226">
        <f t="shared" si="13"/>
        <v>0</v>
      </c>
      <c r="K186" s="226" t="str">
        <f t="shared" si="14"/>
        <v/>
      </c>
      <c r="L186" s="224"/>
      <c r="M186" s="226">
        <f>Table13[[#This Row],[Ladder/Service  Arrival Time]]-Table13[[#This Row],[ Dispatch Time]]</f>
        <v>0</v>
      </c>
      <c r="N186" s="226" t="str">
        <f t="shared" si="15"/>
        <v/>
      </c>
      <c r="O186" s="576" t="str">
        <f t="shared" si="16"/>
        <v/>
      </c>
      <c r="P186" s="573"/>
    </row>
    <row r="187" spans="2:16" x14ac:dyDescent="0.25">
      <c r="B187" s="571">
        <f t="shared" si="17"/>
        <v>178</v>
      </c>
      <c r="C187" s="223"/>
      <c r="D187" s="100"/>
      <c r="E187" s="224"/>
      <c r="F187" s="224"/>
      <c r="G187" s="225">
        <f>Table13[[#This Row],[1st Engine Arrival Time]]-Table13[[#This Row],[ Dispatch Time]]</f>
        <v>0</v>
      </c>
      <c r="H187" s="226" t="str">
        <f t="shared" si="12"/>
        <v/>
      </c>
      <c r="I187" s="224"/>
      <c r="J187" s="226">
        <f t="shared" si="13"/>
        <v>0</v>
      </c>
      <c r="K187" s="226" t="str">
        <f t="shared" si="14"/>
        <v/>
      </c>
      <c r="L187" s="224"/>
      <c r="M187" s="226">
        <f>Table13[[#This Row],[Ladder/Service  Arrival Time]]-Table13[[#This Row],[ Dispatch Time]]</f>
        <v>0</v>
      </c>
      <c r="N187" s="226" t="str">
        <f t="shared" si="15"/>
        <v/>
      </c>
      <c r="O187" s="576" t="str">
        <f t="shared" si="16"/>
        <v/>
      </c>
      <c r="P187" s="573"/>
    </row>
    <row r="188" spans="2:16" x14ac:dyDescent="0.25">
      <c r="B188" s="571">
        <f t="shared" si="17"/>
        <v>179</v>
      </c>
      <c r="C188" s="223"/>
      <c r="D188" s="100"/>
      <c r="E188" s="224"/>
      <c r="F188" s="224"/>
      <c r="G188" s="225">
        <f>Table13[[#This Row],[1st Engine Arrival Time]]-Table13[[#This Row],[ Dispatch Time]]</f>
        <v>0</v>
      </c>
      <c r="H188" s="226" t="str">
        <f t="shared" si="12"/>
        <v/>
      </c>
      <c r="I188" s="224"/>
      <c r="J188" s="226">
        <f t="shared" si="13"/>
        <v>0</v>
      </c>
      <c r="K188" s="226" t="str">
        <f t="shared" si="14"/>
        <v/>
      </c>
      <c r="L188" s="224"/>
      <c r="M188" s="226">
        <f>Table13[[#This Row],[Ladder/Service  Arrival Time]]-Table13[[#This Row],[ Dispatch Time]]</f>
        <v>0</v>
      </c>
      <c r="N188" s="226" t="str">
        <f t="shared" si="15"/>
        <v/>
      </c>
      <c r="O188" s="576" t="str">
        <f t="shared" si="16"/>
        <v/>
      </c>
      <c r="P188" s="573"/>
    </row>
    <row r="189" spans="2:16" x14ac:dyDescent="0.25">
      <c r="B189" s="571">
        <f t="shared" si="17"/>
        <v>180</v>
      </c>
      <c r="C189" s="223"/>
      <c r="D189" s="100"/>
      <c r="E189" s="224"/>
      <c r="F189" s="224"/>
      <c r="G189" s="225">
        <f>Table13[[#This Row],[1st Engine Arrival Time]]-Table13[[#This Row],[ Dispatch Time]]</f>
        <v>0</v>
      </c>
      <c r="H189" s="226" t="str">
        <f t="shared" si="12"/>
        <v/>
      </c>
      <c r="I189" s="224"/>
      <c r="J189" s="226">
        <f t="shared" si="13"/>
        <v>0</v>
      </c>
      <c r="K189" s="226" t="str">
        <f t="shared" si="14"/>
        <v/>
      </c>
      <c r="L189" s="224"/>
      <c r="M189" s="226">
        <f>Table13[[#This Row],[Ladder/Service  Arrival Time]]-Table13[[#This Row],[ Dispatch Time]]</f>
        <v>0</v>
      </c>
      <c r="N189" s="226" t="str">
        <f t="shared" si="15"/>
        <v/>
      </c>
      <c r="O189" s="576" t="str">
        <f t="shared" si="16"/>
        <v/>
      </c>
      <c r="P189" s="573"/>
    </row>
    <row r="190" spans="2:16" x14ac:dyDescent="0.25">
      <c r="B190" s="571">
        <f t="shared" si="17"/>
        <v>181</v>
      </c>
      <c r="C190" s="223"/>
      <c r="D190" s="100"/>
      <c r="E190" s="224"/>
      <c r="F190" s="224"/>
      <c r="G190" s="225">
        <f>Table13[[#This Row],[1st Engine Arrival Time]]-Table13[[#This Row],[ Dispatch Time]]</f>
        <v>0</v>
      </c>
      <c r="H190" s="226" t="str">
        <f t="shared" si="12"/>
        <v/>
      </c>
      <c r="I190" s="224"/>
      <c r="J190" s="226">
        <f t="shared" si="13"/>
        <v>0</v>
      </c>
      <c r="K190" s="226" t="str">
        <f t="shared" si="14"/>
        <v/>
      </c>
      <c r="L190" s="224"/>
      <c r="M190" s="226">
        <f>Table13[[#This Row],[Ladder/Service  Arrival Time]]-Table13[[#This Row],[ Dispatch Time]]</f>
        <v>0</v>
      </c>
      <c r="N190" s="226" t="str">
        <f t="shared" si="15"/>
        <v/>
      </c>
      <c r="O190" s="576" t="str">
        <f t="shared" si="16"/>
        <v/>
      </c>
      <c r="P190" s="573"/>
    </row>
    <row r="191" spans="2:16" x14ac:dyDescent="0.25">
      <c r="B191" s="571">
        <f t="shared" si="17"/>
        <v>182</v>
      </c>
      <c r="C191" s="223"/>
      <c r="D191" s="100"/>
      <c r="E191" s="224"/>
      <c r="F191" s="224"/>
      <c r="G191" s="225">
        <f>Table13[[#This Row],[1st Engine Arrival Time]]-Table13[[#This Row],[ Dispatch Time]]</f>
        <v>0</v>
      </c>
      <c r="H191" s="226" t="str">
        <f t="shared" si="12"/>
        <v/>
      </c>
      <c r="I191" s="224"/>
      <c r="J191" s="226">
        <f t="shared" si="13"/>
        <v>0</v>
      </c>
      <c r="K191" s="226" t="str">
        <f t="shared" si="14"/>
        <v/>
      </c>
      <c r="L191" s="224"/>
      <c r="M191" s="226">
        <f>Table13[[#This Row],[Ladder/Service  Arrival Time]]-Table13[[#This Row],[ Dispatch Time]]</f>
        <v>0</v>
      </c>
      <c r="N191" s="226" t="str">
        <f t="shared" si="15"/>
        <v/>
      </c>
      <c r="O191" s="576" t="str">
        <f t="shared" si="16"/>
        <v/>
      </c>
      <c r="P191" s="573"/>
    </row>
    <row r="192" spans="2:16" x14ac:dyDescent="0.25">
      <c r="B192" s="571">
        <f t="shared" si="17"/>
        <v>183</v>
      </c>
      <c r="C192" s="223"/>
      <c r="D192" s="100"/>
      <c r="E192" s="224"/>
      <c r="F192" s="224"/>
      <c r="G192" s="225">
        <f>Table13[[#This Row],[1st Engine Arrival Time]]-Table13[[#This Row],[ Dispatch Time]]</f>
        <v>0</v>
      </c>
      <c r="H192" s="226" t="str">
        <f t="shared" si="12"/>
        <v/>
      </c>
      <c r="I192" s="224"/>
      <c r="J192" s="226">
        <f t="shared" si="13"/>
        <v>0</v>
      </c>
      <c r="K192" s="226" t="str">
        <f t="shared" si="14"/>
        <v/>
      </c>
      <c r="L192" s="224"/>
      <c r="M192" s="226">
        <f>Table13[[#This Row],[Ladder/Service  Arrival Time]]-Table13[[#This Row],[ Dispatch Time]]</f>
        <v>0</v>
      </c>
      <c r="N192" s="226" t="str">
        <f t="shared" si="15"/>
        <v/>
      </c>
      <c r="O192" s="576" t="str">
        <f t="shared" si="16"/>
        <v/>
      </c>
      <c r="P192" s="573"/>
    </row>
    <row r="193" spans="2:16" x14ac:dyDescent="0.25">
      <c r="B193" s="571">
        <f t="shared" si="17"/>
        <v>184</v>
      </c>
      <c r="C193" s="223"/>
      <c r="D193" s="100"/>
      <c r="E193" s="224"/>
      <c r="F193" s="224"/>
      <c r="G193" s="225">
        <f>Table13[[#This Row],[1st Engine Arrival Time]]-Table13[[#This Row],[ Dispatch Time]]</f>
        <v>0</v>
      </c>
      <c r="H193" s="226" t="str">
        <f t="shared" si="12"/>
        <v/>
      </c>
      <c r="I193" s="224"/>
      <c r="J193" s="226">
        <f t="shared" si="13"/>
        <v>0</v>
      </c>
      <c r="K193" s="226" t="str">
        <f t="shared" si="14"/>
        <v/>
      </c>
      <c r="L193" s="224"/>
      <c r="M193" s="226">
        <f>Table13[[#This Row],[Ladder/Service  Arrival Time]]-Table13[[#This Row],[ Dispatch Time]]</f>
        <v>0</v>
      </c>
      <c r="N193" s="226" t="str">
        <f t="shared" si="15"/>
        <v/>
      </c>
      <c r="O193" s="576" t="str">
        <f t="shared" si="16"/>
        <v/>
      </c>
      <c r="P193" s="573"/>
    </row>
    <row r="194" spans="2:16" x14ac:dyDescent="0.25">
      <c r="B194" s="571">
        <f t="shared" si="17"/>
        <v>185</v>
      </c>
      <c r="C194" s="223"/>
      <c r="D194" s="100"/>
      <c r="E194" s="224"/>
      <c r="F194" s="224"/>
      <c r="G194" s="225">
        <f>Table13[[#This Row],[1st Engine Arrival Time]]-Table13[[#This Row],[ Dispatch Time]]</f>
        <v>0</v>
      </c>
      <c r="H194" s="226" t="str">
        <f t="shared" si="12"/>
        <v/>
      </c>
      <c r="I194" s="224"/>
      <c r="J194" s="226">
        <f t="shared" si="13"/>
        <v>0</v>
      </c>
      <c r="K194" s="226" t="str">
        <f t="shared" si="14"/>
        <v/>
      </c>
      <c r="L194" s="224"/>
      <c r="M194" s="226">
        <f>Table13[[#This Row],[Ladder/Service  Arrival Time]]-Table13[[#This Row],[ Dispatch Time]]</f>
        <v>0</v>
      </c>
      <c r="N194" s="226" t="str">
        <f t="shared" si="15"/>
        <v/>
      </c>
      <c r="O194" s="576" t="str">
        <f t="shared" si="16"/>
        <v/>
      </c>
      <c r="P194" s="573"/>
    </row>
    <row r="195" spans="2:16" x14ac:dyDescent="0.25">
      <c r="B195" s="571">
        <f t="shared" si="17"/>
        <v>186</v>
      </c>
      <c r="C195" s="223"/>
      <c r="D195" s="100"/>
      <c r="E195" s="224"/>
      <c r="F195" s="224"/>
      <c r="G195" s="225">
        <f>Table13[[#This Row],[1st Engine Arrival Time]]-Table13[[#This Row],[ Dispatch Time]]</f>
        <v>0</v>
      </c>
      <c r="H195" s="226" t="str">
        <f t="shared" si="12"/>
        <v/>
      </c>
      <c r="I195" s="224"/>
      <c r="J195" s="226">
        <f t="shared" si="13"/>
        <v>0</v>
      </c>
      <c r="K195" s="226" t="str">
        <f t="shared" si="14"/>
        <v/>
      </c>
      <c r="L195" s="224"/>
      <c r="M195" s="226">
        <f>Table13[[#This Row],[Ladder/Service  Arrival Time]]-Table13[[#This Row],[ Dispatch Time]]</f>
        <v>0</v>
      </c>
      <c r="N195" s="226" t="str">
        <f t="shared" si="15"/>
        <v/>
      </c>
      <c r="O195" s="576" t="str">
        <f t="shared" si="16"/>
        <v/>
      </c>
      <c r="P195" s="573"/>
    </row>
    <row r="196" spans="2:16" x14ac:dyDescent="0.25">
      <c r="B196" s="571">
        <f t="shared" si="17"/>
        <v>187</v>
      </c>
      <c r="C196" s="223"/>
      <c r="D196" s="100"/>
      <c r="E196" s="224"/>
      <c r="F196" s="224"/>
      <c r="G196" s="225">
        <f>Table13[[#This Row],[1st Engine Arrival Time]]-Table13[[#This Row],[ Dispatch Time]]</f>
        <v>0</v>
      </c>
      <c r="H196" s="226" t="str">
        <f t="shared" si="12"/>
        <v/>
      </c>
      <c r="I196" s="224"/>
      <c r="J196" s="226">
        <f t="shared" si="13"/>
        <v>0</v>
      </c>
      <c r="K196" s="226" t="str">
        <f t="shared" si="14"/>
        <v/>
      </c>
      <c r="L196" s="224"/>
      <c r="M196" s="226">
        <f>Table13[[#This Row],[Ladder/Service  Arrival Time]]-Table13[[#This Row],[ Dispatch Time]]</f>
        <v>0</v>
      </c>
      <c r="N196" s="226" t="str">
        <f t="shared" si="15"/>
        <v/>
      </c>
      <c r="O196" s="576" t="str">
        <f t="shared" si="16"/>
        <v/>
      </c>
      <c r="P196" s="573"/>
    </row>
    <row r="197" spans="2:16" x14ac:dyDescent="0.25">
      <c r="B197" s="571">
        <f t="shared" si="17"/>
        <v>188</v>
      </c>
      <c r="C197" s="223"/>
      <c r="D197" s="100"/>
      <c r="E197" s="224"/>
      <c r="F197" s="224"/>
      <c r="G197" s="225">
        <f>Table13[[#This Row],[1st Engine Arrival Time]]-Table13[[#This Row],[ Dispatch Time]]</f>
        <v>0</v>
      </c>
      <c r="H197" s="226" t="str">
        <f t="shared" si="12"/>
        <v/>
      </c>
      <c r="I197" s="224"/>
      <c r="J197" s="226">
        <f t="shared" si="13"/>
        <v>0</v>
      </c>
      <c r="K197" s="226" t="str">
        <f t="shared" si="14"/>
        <v/>
      </c>
      <c r="L197" s="224"/>
      <c r="M197" s="226">
        <f>Table13[[#This Row],[Ladder/Service  Arrival Time]]-Table13[[#This Row],[ Dispatch Time]]</f>
        <v>0</v>
      </c>
      <c r="N197" s="226" t="str">
        <f t="shared" si="15"/>
        <v/>
      </c>
      <c r="O197" s="576" t="str">
        <f t="shared" si="16"/>
        <v/>
      </c>
      <c r="P197" s="573"/>
    </row>
    <row r="198" spans="2:16" x14ac:dyDescent="0.25">
      <c r="B198" s="571">
        <f t="shared" si="17"/>
        <v>189</v>
      </c>
      <c r="C198" s="223"/>
      <c r="D198" s="100"/>
      <c r="E198" s="224"/>
      <c r="F198" s="224"/>
      <c r="G198" s="225">
        <f>Table13[[#This Row],[1st Engine Arrival Time]]-Table13[[#This Row],[ Dispatch Time]]</f>
        <v>0</v>
      </c>
      <c r="H198" s="226" t="str">
        <f t="shared" si="12"/>
        <v/>
      </c>
      <c r="I198" s="224"/>
      <c r="J198" s="226">
        <f t="shared" si="13"/>
        <v>0</v>
      </c>
      <c r="K198" s="226" t="str">
        <f t="shared" si="14"/>
        <v/>
      </c>
      <c r="L198" s="224"/>
      <c r="M198" s="226">
        <f>Table13[[#This Row],[Ladder/Service  Arrival Time]]-Table13[[#This Row],[ Dispatch Time]]</f>
        <v>0</v>
      </c>
      <c r="N198" s="226" t="str">
        <f t="shared" si="15"/>
        <v/>
      </c>
      <c r="O198" s="576" t="str">
        <f t="shared" si="16"/>
        <v/>
      </c>
      <c r="P198" s="573"/>
    </row>
    <row r="199" spans="2:16" x14ac:dyDescent="0.25">
      <c r="B199" s="571">
        <f t="shared" si="17"/>
        <v>190</v>
      </c>
      <c r="C199" s="223"/>
      <c r="D199" s="100"/>
      <c r="E199" s="224"/>
      <c r="F199" s="224"/>
      <c r="G199" s="225">
        <f>Table13[[#This Row],[1st Engine Arrival Time]]-Table13[[#This Row],[ Dispatch Time]]</f>
        <v>0</v>
      </c>
      <c r="H199" s="226" t="str">
        <f t="shared" si="12"/>
        <v/>
      </c>
      <c r="I199" s="224"/>
      <c r="J199" s="226">
        <f t="shared" si="13"/>
        <v>0</v>
      </c>
      <c r="K199" s="226" t="str">
        <f t="shared" si="14"/>
        <v/>
      </c>
      <c r="L199" s="224"/>
      <c r="M199" s="226">
        <f>Table13[[#This Row],[Ladder/Service  Arrival Time]]-Table13[[#This Row],[ Dispatch Time]]</f>
        <v>0</v>
      </c>
      <c r="N199" s="226" t="str">
        <f t="shared" si="15"/>
        <v/>
      </c>
      <c r="O199" s="576" t="str">
        <f t="shared" si="16"/>
        <v/>
      </c>
      <c r="P199" s="573"/>
    </row>
    <row r="200" spans="2:16" x14ac:dyDescent="0.25">
      <c r="B200" s="571">
        <f t="shared" si="17"/>
        <v>191</v>
      </c>
      <c r="C200" s="223"/>
      <c r="D200" s="100"/>
      <c r="E200" s="224"/>
      <c r="F200" s="224"/>
      <c r="G200" s="225">
        <f>Table13[[#This Row],[1st Engine Arrival Time]]-Table13[[#This Row],[ Dispatch Time]]</f>
        <v>0</v>
      </c>
      <c r="H200" s="226" t="str">
        <f t="shared" si="12"/>
        <v/>
      </c>
      <c r="I200" s="224"/>
      <c r="J200" s="226">
        <f t="shared" si="13"/>
        <v>0</v>
      </c>
      <c r="K200" s="226" t="str">
        <f t="shared" si="14"/>
        <v/>
      </c>
      <c r="L200" s="224"/>
      <c r="M200" s="226">
        <f>Table13[[#This Row],[Ladder/Service  Arrival Time]]-Table13[[#This Row],[ Dispatch Time]]</f>
        <v>0</v>
      </c>
      <c r="N200" s="226" t="str">
        <f t="shared" si="15"/>
        <v/>
      </c>
      <c r="O200" s="576" t="str">
        <f t="shared" si="16"/>
        <v/>
      </c>
      <c r="P200" s="573"/>
    </row>
    <row r="201" spans="2:16" x14ac:dyDescent="0.25">
      <c r="B201" s="571">
        <f t="shared" si="17"/>
        <v>192</v>
      </c>
      <c r="C201" s="223"/>
      <c r="D201" s="100"/>
      <c r="E201" s="224"/>
      <c r="F201" s="224"/>
      <c r="G201" s="225">
        <f>Table13[[#This Row],[1st Engine Arrival Time]]-Table13[[#This Row],[ Dispatch Time]]</f>
        <v>0</v>
      </c>
      <c r="H201" s="226" t="str">
        <f t="shared" si="12"/>
        <v/>
      </c>
      <c r="I201" s="224"/>
      <c r="J201" s="226">
        <f t="shared" si="13"/>
        <v>0</v>
      </c>
      <c r="K201" s="226" t="str">
        <f t="shared" si="14"/>
        <v/>
      </c>
      <c r="L201" s="224"/>
      <c r="M201" s="226">
        <f>Table13[[#This Row],[Ladder/Service  Arrival Time]]-Table13[[#This Row],[ Dispatch Time]]</f>
        <v>0</v>
      </c>
      <c r="N201" s="226" t="str">
        <f t="shared" si="15"/>
        <v/>
      </c>
      <c r="O201" s="576" t="str">
        <f t="shared" si="16"/>
        <v/>
      </c>
      <c r="P201" s="573"/>
    </row>
    <row r="202" spans="2:16" x14ac:dyDescent="0.25">
      <c r="B202" s="571">
        <f t="shared" si="17"/>
        <v>193</v>
      </c>
      <c r="C202" s="223"/>
      <c r="D202" s="100"/>
      <c r="E202" s="224"/>
      <c r="F202" s="224"/>
      <c r="G202" s="225">
        <f>Table13[[#This Row],[1st Engine Arrival Time]]-Table13[[#This Row],[ Dispatch Time]]</f>
        <v>0</v>
      </c>
      <c r="H202" s="226" t="str">
        <f t="shared" ref="H202:H265" si="18">IF(ISBLANK(E202),"",IF(G202&lt;$Q$10,"Yes","No"))</f>
        <v/>
      </c>
      <c r="I202" s="224"/>
      <c r="J202" s="226">
        <f t="shared" ref="J202:J265" si="19">I202-E202</f>
        <v>0</v>
      </c>
      <c r="K202" s="226" t="str">
        <f t="shared" ref="K202:K265" si="20">IF(ISBLANK(E202),"",IF(J202&lt;$R$10,"Yes","No"))</f>
        <v/>
      </c>
      <c r="L202" s="224"/>
      <c r="M202" s="226">
        <f>Table13[[#This Row],[Ladder/Service  Arrival Time]]-Table13[[#This Row],[ Dispatch Time]]</f>
        <v>0</v>
      </c>
      <c r="N202" s="226" t="str">
        <f t="shared" ref="N202:N265" si="21">IF(ISBLANK(E202),"",IF(M202&lt;$R$10,"Yes","No"))</f>
        <v/>
      </c>
      <c r="O202" s="576" t="str">
        <f t="shared" ref="O202:O265" si="22">IF(ISBLANK(E202),"",IF(AND(K202=$Q$11,N202=$Q$11),"Yes","No"))</f>
        <v/>
      </c>
      <c r="P202" s="573"/>
    </row>
    <row r="203" spans="2:16" x14ac:dyDescent="0.25">
      <c r="B203" s="571">
        <f t="shared" si="17"/>
        <v>194</v>
      </c>
      <c r="C203" s="223"/>
      <c r="D203" s="100"/>
      <c r="E203" s="224"/>
      <c r="F203" s="224"/>
      <c r="G203" s="225">
        <f>Table13[[#This Row],[1st Engine Arrival Time]]-Table13[[#This Row],[ Dispatch Time]]</f>
        <v>0</v>
      </c>
      <c r="H203" s="226" t="str">
        <f t="shared" si="18"/>
        <v/>
      </c>
      <c r="I203" s="224"/>
      <c r="J203" s="226">
        <f t="shared" si="19"/>
        <v>0</v>
      </c>
      <c r="K203" s="226" t="str">
        <f t="shared" si="20"/>
        <v/>
      </c>
      <c r="L203" s="224"/>
      <c r="M203" s="226">
        <f>Table13[[#This Row],[Ladder/Service  Arrival Time]]-Table13[[#This Row],[ Dispatch Time]]</f>
        <v>0</v>
      </c>
      <c r="N203" s="226" t="str">
        <f t="shared" si="21"/>
        <v/>
      </c>
      <c r="O203" s="576" t="str">
        <f t="shared" si="22"/>
        <v/>
      </c>
      <c r="P203" s="573"/>
    </row>
    <row r="204" spans="2:16" x14ac:dyDescent="0.25">
      <c r="B204" s="571">
        <f t="shared" ref="B204:B267" si="23">B203+1</f>
        <v>195</v>
      </c>
      <c r="C204" s="223"/>
      <c r="D204" s="100"/>
      <c r="E204" s="224"/>
      <c r="F204" s="224"/>
      <c r="G204" s="225">
        <f>Table13[[#This Row],[1st Engine Arrival Time]]-Table13[[#This Row],[ Dispatch Time]]</f>
        <v>0</v>
      </c>
      <c r="H204" s="226" t="str">
        <f t="shared" si="18"/>
        <v/>
      </c>
      <c r="I204" s="224"/>
      <c r="J204" s="226">
        <f t="shared" si="19"/>
        <v>0</v>
      </c>
      <c r="K204" s="226" t="str">
        <f t="shared" si="20"/>
        <v/>
      </c>
      <c r="L204" s="224"/>
      <c r="M204" s="226">
        <f>Table13[[#This Row],[Ladder/Service  Arrival Time]]-Table13[[#This Row],[ Dispatch Time]]</f>
        <v>0</v>
      </c>
      <c r="N204" s="226" t="str">
        <f t="shared" si="21"/>
        <v/>
      </c>
      <c r="O204" s="576" t="str">
        <f t="shared" si="22"/>
        <v/>
      </c>
      <c r="P204" s="573"/>
    </row>
    <row r="205" spans="2:16" x14ac:dyDescent="0.25">
      <c r="B205" s="571">
        <f t="shared" si="23"/>
        <v>196</v>
      </c>
      <c r="C205" s="223"/>
      <c r="D205" s="100"/>
      <c r="E205" s="224"/>
      <c r="F205" s="224"/>
      <c r="G205" s="225">
        <f>Table13[[#This Row],[1st Engine Arrival Time]]-Table13[[#This Row],[ Dispatch Time]]</f>
        <v>0</v>
      </c>
      <c r="H205" s="226" t="str">
        <f t="shared" si="18"/>
        <v/>
      </c>
      <c r="I205" s="224"/>
      <c r="J205" s="226">
        <f t="shared" si="19"/>
        <v>0</v>
      </c>
      <c r="K205" s="226" t="str">
        <f t="shared" si="20"/>
        <v/>
      </c>
      <c r="L205" s="224"/>
      <c r="M205" s="226">
        <f>Table13[[#This Row],[Ladder/Service  Arrival Time]]-Table13[[#This Row],[ Dispatch Time]]</f>
        <v>0</v>
      </c>
      <c r="N205" s="226" t="str">
        <f t="shared" si="21"/>
        <v/>
      </c>
      <c r="O205" s="576" t="str">
        <f t="shared" si="22"/>
        <v/>
      </c>
      <c r="P205" s="573"/>
    </row>
    <row r="206" spans="2:16" x14ac:dyDescent="0.25">
      <c r="B206" s="571">
        <f t="shared" si="23"/>
        <v>197</v>
      </c>
      <c r="C206" s="223"/>
      <c r="D206" s="100"/>
      <c r="E206" s="224"/>
      <c r="F206" s="224"/>
      <c r="G206" s="225">
        <f>Table13[[#This Row],[1st Engine Arrival Time]]-Table13[[#This Row],[ Dispatch Time]]</f>
        <v>0</v>
      </c>
      <c r="H206" s="226" t="str">
        <f t="shared" si="18"/>
        <v/>
      </c>
      <c r="I206" s="224"/>
      <c r="J206" s="226">
        <f t="shared" si="19"/>
        <v>0</v>
      </c>
      <c r="K206" s="226" t="str">
        <f t="shared" si="20"/>
        <v/>
      </c>
      <c r="L206" s="224"/>
      <c r="M206" s="226">
        <f>Table13[[#This Row],[Ladder/Service  Arrival Time]]-Table13[[#This Row],[ Dispatch Time]]</f>
        <v>0</v>
      </c>
      <c r="N206" s="226" t="str">
        <f t="shared" si="21"/>
        <v/>
      </c>
      <c r="O206" s="576" t="str">
        <f t="shared" si="22"/>
        <v/>
      </c>
      <c r="P206" s="573"/>
    </row>
    <row r="207" spans="2:16" x14ac:dyDescent="0.25">
      <c r="B207" s="571">
        <f t="shared" si="23"/>
        <v>198</v>
      </c>
      <c r="C207" s="223"/>
      <c r="D207" s="100"/>
      <c r="E207" s="224"/>
      <c r="F207" s="224"/>
      <c r="G207" s="225">
        <f>Table13[[#This Row],[1st Engine Arrival Time]]-Table13[[#This Row],[ Dispatch Time]]</f>
        <v>0</v>
      </c>
      <c r="H207" s="226" t="str">
        <f t="shared" si="18"/>
        <v/>
      </c>
      <c r="I207" s="224"/>
      <c r="J207" s="226">
        <f t="shared" si="19"/>
        <v>0</v>
      </c>
      <c r="K207" s="226" t="str">
        <f t="shared" si="20"/>
        <v/>
      </c>
      <c r="L207" s="224"/>
      <c r="M207" s="226">
        <f>Table13[[#This Row],[Ladder/Service  Arrival Time]]-Table13[[#This Row],[ Dispatch Time]]</f>
        <v>0</v>
      </c>
      <c r="N207" s="226" t="str">
        <f t="shared" si="21"/>
        <v/>
      </c>
      <c r="O207" s="576" t="str">
        <f t="shared" si="22"/>
        <v/>
      </c>
      <c r="P207" s="573"/>
    </row>
    <row r="208" spans="2:16" x14ac:dyDescent="0.25">
      <c r="B208" s="571">
        <f t="shared" si="23"/>
        <v>199</v>
      </c>
      <c r="C208" s="223"/>
      <c r="D208" s="100"/>
      <c r="E208" s="224"/>
      <c r="F208" s="224"/>
      <c r="G208" s="225">
        <f>Table13[[#This Row],[1st Engine Arrival Time]]-Table13[[#This Row],[ Dispatch Time]]</f>
        <v>0</v>
      </c>
      <c r="H208" s="226" t="str">
        <f t="shared" si="18"/>
        <v/>
      </c>
      <c r="I208" s="224"/>
      <c r="J208" s="226">
        <f t="shared" si="19"/>
        <v>0</v>
      </c>
      <c r="K208" s="226" t="str">
        <f t="shared" si="20"/>
        <v/>
      </c>
      <c r="L208" s="224"/>
      <c r="M208" s="226">
        <f>Table13[[#This Row],[Ladder/Service  Arrival Time]]-Table13[[#This Row],[ Dispatch Time]]</f>
        <v>0</v>
      </c>
      <c r="N208" s="226" t="str">
        <f t="shared" si="21"/>
        <v/>
      </c>
      <c r="O208" s="576" t="str">
        <f t="shared" si="22"/>
        <v/>
      </c>
      <c r="P208" s="573"/>
    </row>
    <row r="209" spans="2:16" x14ac:dyDescent="0.25">
      <c r="B209" s="571">
        <f t="shared" si="23"/>
        <v>200</v>
      </c>
      <c r="C209" s="223"/>
      <c r="D209" s="100"/>
      <c r="E209" s="224"/>
      <c r="F209" s="224"/>
      <c r="G209" s="225">
        <f>Table13[[#This Row],[1st Engine Arrival Time]]-Table13[[#This Row],[ Dispatch Time]]</f>
        <v>0</v>
      </c>
      <c r="H209" s="226" t="str">
        <f t="shared" si="18"/>
        <v/>
      </c>
      <c r="I209" s="224"/>
      <c r="J209" s="226">
        <f t="shared" si="19"/>
        <v>0</v>
      </c>
      <c r="K209" s="226" t="str">
        <f t="shared" si="20"/>
        <v/>
      </c>
      <c r="L209" s="224"/>
      <c r="M209" s="226">
        <f>Table13[[#This Row],[Ladder/Service  Arrival Time]]-Table13[[#This Row],[ Dispatch Time]]</f>
        <v>0</v>
      </c>
      <c r="N209" s="226" t="str">
        <f t="shared" si="21"/>
        <v/>
      </c>
      <c r="O209" s="576" t="str">
        <f t="shared" si="22"/>
        <v/>
      </c>
      <c r="P209" s="573"/>
    </row>
    <row r="210" spans="2:16" x14ac:dyDescent="0.25">
      <c r="B210" s="571">
        <f t="shared" si="23"/>
        <v>201</v>
      </c>
      <c r="C210" s="223"/>
      <c r="D210" s="100"/>
      <c r="E210" s="224"/>
      <c r="F210" s="224"/>
      <c r="G210" s="225">
        <f>Table13[[#This Row],[1st Engine Arrival Time]]-Table13[[#This Row],[ Dispatch Time]]</f>
        <v>0</v>
      </c>
      <c r="H210" s="226" t="str">
        <f t="shared" si="18"/>
        <v/>
      </c>
      <c r="I210" s="224"/>
      <c r="J210" s="226">
        <f t="shared" si="19"/>
        <v>0</v>
      </c>
      <c r="K210" s="226" t="str">
        <f t="shared" si="20"/>
        <v/>
      </c>
      <c r="L210" s="224"/>
      <c r="M210" s="226">
        <f>Table13[[#This Row],[Ladder/Service  Arrival Time]]-Table13[[#This Row],[ Dispatch Time]]</f>
        <v>0</v>
      </c>
      <c r="N210" s="226" t="str">
        <f t="shared" si="21"/>
        <v/>
      </c>
      <c r="O210" s="576" t="str">
        <f t="shared" si="22"/>
        <v/>
      </c>
      <c r="P210" s="573"/>
    </row>
    <row r="211" spans="2:16" x14ac:dyDescent="0.25">
      <c r="B211" s="571">
        <f t="shared" si="23"/>
        <v>202</v>
      </c>
      <c r="C211" s="223"/>
      <c r="D211" s="100"/>
      <c r="E211" s="224"/>
      <c r="F211" s="224"/>
      <c r="G211" s="225">
        <f>Table13[[#This Row],[1st Engine Arrival Time]]-Table13[[#This Row],[ Dispatch Time]]</f>
        <v>0</v>
      </c>
      <c r="H211" s="226" t="str">
        <f t="shared" si="18"/>
        <v/>
      </c>
      <c r="I211" s="224"/>
      <c r="J211" s="226">
        <f t="shared" si="19"/>
        <v>0</v>
      </c>
      <c r="K211" s="226" t="str">
        <f t="shared" si="20"/>
        <v/>
      </c>
      <c r="L211" s="224"/>
      <c r="M211" s="226">
        <f>Table13[[#This Row],[Ladder/Service  Arrival Time]]-Table13[[#This Row],[ Dispatch Time]]</f>
        <v>0</v>
      </c>
      <c r="N211" s="226" t="str">
        <f t="shared" si="21"/>
        <v/>
      </c>
      <c r="O211" s="576" t="str">
        <f t="shared" si="22"/>
        <v/>
      </c>
      <c r="P211" s="573"/>
    </row>
    <row r="212" spans="2:16" x14ac:dyDescent="0.25">
      <c r="B212" s="571">
        <f t="shared" si="23"/>
        <v>203</v>
      </c>
      <c r="C212" s="223"/>
      <c r="D212" s="100"/>
      <c r="E212" s="224"/>
      <c r="F212" s="224"/>
      <c r="G212" s="225">
        <f>Table13[[#This Row],[1st Engine Arrival Time]]-Table13[[#This Row],[ Dispatch Time]]</f>
        <v>0</v>
      </c>
      <c r="H212" s="226" t="str">
        <f t="shared" si="18"/>
        <v/>
      </c>
      <c r="I212" s="224"/>
      <c r="J212" s="226">
        <f t="shared" si="19"/>
        <v>0</v>
      </c>
      <c r="K212" s="226" t="str">
        <f t="shared" si="20"/>
        <v/>
      </c>
      <c r="L212" s="224"/>
      <c r="M212" s="226">
        <f>Table13[[#This Row],[Ladder/Service  Arrival Time]]-Table13[[#This Row],[ Dispatch Time]]</f>
        <v>0</v>
      </c>
      <c r="N212" s="226" t="str">
        <f t="shared" si="21"/>
        <v/>
      </c>
      <c r="O212" s="576" t="str">
        <f t="shared" si="22"/>
        <v/>
      </c>
      <c r="P212" s="573"/>
    </row>
    <row r="213" spans="2:16" x14ac:dyDescent="0.25">
      <c r="B213" s="571">
        <f t="shared" si="23"/>
        <v>204</v>
      </c>
      <c r="C213" s="223"/>
      <c r="D213" s="100"/>
      <c r="E213" s="224"/>
      <c r="F213" s="224"/>
      <c r="G213" s="225">
        <f>Table13[[#This Row],[1st Engine Arrival Time]]-Table13[[#This Row],[ Dispatch Time]]</f>
        <v>0</v>
      </c>
      <c r="H213" s="226" t="str">
        <f t="shared" si="18"/>
        <v/>
      </c>
      <c r="I213" s="224"/>
      <c r="J213" s="226">
        <f t="shared" si="19"/>
        <v>0</v>
      </c>
      <c r="K213" s="226" t="str">
        <f t="shared" si="20"/>
        <v/>
      </c>
      <c r="L213" s="224"/>
      <c r="M213" s="226">
        <f>Table13[[#This Row],[Ladder/Service  Arrival Time]]-Table13[[#This Row],[ Dispatch Time]]</f>
        <v>0</v>
      </c>
      <c r="N213" s="226" t="str">
        <f t="shared" si="21"/>
        <v/>
      </c>
      <c r="O213" s="576" t="str">
        <f t="shared" si="22"/>
        <v/>
      </c>
      <c r="P213" s="573"/>
    </row>
    <row r="214" spans="2:16" x14ac:dyDescent="0.25">
      <c r="B214" s="571">
        <f t="shared" si="23"/>
        <v>205</v>
      </c>
      <c r="C214" s="223"/>
      <c r="D214" s="100"/>
      <c r="E214" s="224"/>
      <c r="F214" s="224"/>
      <c r="G214" s="225">
        <f>Table13[[#This Row],[1st Engine Arrival Time]]-Table13[[#This Row],[ Dispatch Time]]</f>
        <v>0</v>
      </c>
      <c r="H214" s="226" t="str">
        <f t="shared" si="18"/>
        <v/>
      </c>
      <c r="I214" s="224"/>
      <c r="J214" s="226">
        <f t="shared" si="19"/>
        <v>0</v>
      </c>
      <c r="K214" s="226" t="str">
        <f t="shared" si="20"/>
        <v/>
      </c>
      <c r="L214" s="224"/>
      <c r="M214" s="226">
        <f>Table13[[#This Row],[Ladder/Service  Arrival Time]]-Table13[[#This Row],[ Dispatch Time]]</f>
        <v>0</v>
      </c>
      <c r="N214" s="226" t="str">
        <f t="shared" si="21"/>
        <v/>
      </c>
      <c r="O214" s="576" t="str">
        <f t="shared" si="22"/>
        <v/>
      </c>
      <c r="P214" s="573"/>
    </row>
    <row r="215" spans="2:16" x14ac:dyDescent="0.25">
      <c r="B215" s="571">
        <f t="shared" si="23"/>
        <v>206</v>
      </c>
      <c r="C215" s="223"/>
      <c r="D215" s="100"/>
      <c r="E215" s="224"/>
      <c r="F215" s="224"/>
      <c r="G215" s="225">
        <f>Table13[[#This Row],[1st Engine Arrival Time]]-Table13[[#This Row],[ Dispatch Time]]</f>
        <v>0</v>
      </c>
      <c r="H215" s="226" t="str">
        <f t="shared" si="18"/>
        <v/>
      </c>
      <c r="I215" s="224"/>
      <c r="J215" s="226">
        <f t="shared" si="19"/>
        <v>0</v>
      </c>
      <c r="K215" s="226" t="str">
        <f t="shared" si="20"/>
        <v/>
      </c>
      <c r="L215" s="224"/>
      <c r="M215" s="226">
        <f>Table13[[#This Row],[Ladder/Service  Arrival Time]]-Table13[[#This Row],[ Dispatch Time]]</f>
        <v>0</v>
      </c>
      <c r="N215" s="226" t="str">
        <f t="shared" si="21"/>
        <v/>
      </c>
      <c r="O215" s="576" t="str">
        <f t="shared" si="22"/>
        <v/>
      </c>
      <c r="P215" s="573"/>
    </row>
    <row r="216" spans="2:16" x14ac:dyDescent="0.25">
      <c r="B216" s="571">
        <f t="shared" si="23"/>
        <v>207</v>
      </c>
      <c r="C216" s="223"/>
      <c r="D216" s="100"/>
      <c r="E216" s="224"/>
      <c r="F216" s="224"/>
      <c r="G216" s="225">
        <f>Table13[[#This Row],[1st Engine Arrival Time]]-Table13[[#This Row],[ Dispatch Time]]</f>
        <v>0</v>
      </c>
      <c r="H216" s="226" t="str">
        <f t="shared" si="18"/>
        <v/>
      </c>
      <c r="I216" s="224"/>
      <c r="J216" s="226">
        <f t="shared" si="19"/>
        <v>0</v>
      </c>
      <c r="K216" s="226" t="str">
        <f t="shared" si="20"/>
        <v/>
      </c>
      <c r="L216" s="224"/>
      <c r="M216" s="226">
        <f>Table13[[#This Row],[Ladder/Service  Arrival Time]]-Table13[[#This Row],[ Dispatch Time]]</f>
        <v>0</v>
      </c>
      <c r="N216" s="226" t="str">
        <f t="shared" si="21"/>
        <v/>
      </c>
      <c r="O216" s="576" t="str">
        <f t="shared" si="22"/>
        <v/>
      </c>
      <c r="P216" s="573"/>
    </row>
    <row r="217" spans="2:16" x14ac:dyDescent="0.25">
      <c r="B217" s="571">
        <f t="shared" si="23"/>
        <v>208</v>
      </c>
      <c r="C217" s="223"/>
      <c r="D217" s="100"/>
      <c r="E217" s="224"/>
      <c r="F217" s="224"/>
      <c r="G217" s="225">
        <f>Table13[[#This Row],[1st Engine Arrival Time]]-Table13[[#This Row],[ Dispatch Time]]</f>
        <v>0</v>
      </c>
      <c r="H217" s="226" t="str">
        <f t="shared" si="18"/>
        <v/>
      </c>
      <c r="I217" s="224"/>
      <c r="J217" s="226">
        <f t="shared" si="19"/>
        <v>0</v>
      </c>
      <c r="K217" s="226" t="str">
        <f t="shared" si="20"/>
        <v/>
      </c>
      <c r="L217" s="224"/>
      <c r="M217" s="226">
        <f>Table13[[#This Row],[Ladder/Service  Arrival Time]]-Table13[[#This Row],[ Dispatch Time]]</f>
        <v>0</v>
      </c>
      <c r="N217" s="226" t="str">
        <f t="shared" si="21"/>
        <v/>
      </c>
      <c r="O217" s="576" t="str">
        <f t="shared" si="22"/>
        <v/>
      </c>
      <c r="P217" s="573"/>
    </row>
    <row r="218" spans="2:16" x14ac:dyDescent="0.25">
      <c r="B218" s="571">
        <f t="shared" si="23"/>
        <v>209</v>
      </c>
      <c r="C218" s="223"/>
      <c r="D218" s="100"/>
      <c r="E218" s="224"/>
      <c r="F218" s="224"/>
      <c r="G218" s="225">
        <f>Table13[[#This Row],[1st Engine Arrival Time]]-Table13[[#This Row],[ Dispatch Time]]</f>
        <v>0</v>
      </c>
      <c r="H218" s="226" t="str">
        <f t="shared" si="18"/>
        <v/>
      </c>
      <c r="I218" s="224"/>
      <c r="J218" s="226">
        <f t="shared" si="19"/>
        <v>0</v>
      </c>
      <c r="K218" s="226" t="str">
        <f t="shared" si="20"/>
        <v/>
      </c>
      <c r="L218" s="224"/>
      <c r="M218" s="226">
        <f>Table13[[#This Row],[Ladder/Service  Arrival Time]]-Table13[[#This Row],[ Dispatch Time]]</f>
        <v>0</v>
      </c>
      <c r="N218" s="226" t="str">
        <f t="shared" si="21"/>
        <v/>
      </c>
      <c r="O218" s="576" t="str">
        <f t="shared" si="22"/>
        <v/>
      </c>
      <c r="P218" s="573"/>
    </row>
    <row r="219" spans="2:16" x14ac:dyDescent="0.25">
      <c r="B219" s="571">
        <f t="shared" si="23"/>
        <v>210</v>
      </c>
      <c r="C219" s="223"/>
      <c r="D219" s="100"/>
      <c r="E219" s="224"/>
      <c r="F219" s="224"/>
      <c r="G219" s="225">
        <f>Table13[[#This Row],[1st Engine Arrival Time]]-Table13[[#This Row],[ Dispatch Time]]</f>
        <v>0</v>
      </c>
      <c r="H219" s="226" t="str">
        <f t="shared" si="18"/>
        <v/>
      </c>
      <c r="I219" s="224"/>
      <c r="J219" s="226">
        <f t="shared" si="19"/>
        <v>0</v>
      </c>
      <c r="K219" s="226" t="str">
        <f t="shared" si="20"/>
        <v/>
      </c>
      <c r="L219" s="224"/>
      <c r="M219" s="226">
        <f>Table13[[#This Row],[Ladder/Service  Arrival Time]]-Table13[[#This Row],[ Dispatch Time]]</f>
        <v>0</v>
      </c>
      <c r="N219" s="226" t="str">
        <f t="shared" si="21"/>
        <v/>
      </c>
      <c r="O219" s="576" t="str">
        <f t="shared" si="22"/>
        <v/>
      </c>
      <c r="P219" s="573"/>
    </row>
    <row r="220" spans="2:16" x14ac:dyDescent="0.25">
      <c r="B220" s="571">
        <f t="shared" si="23"/>
        <v>211</v>
      </c>
      <c r="C220" s="223"/>
      <c r="D220" s="100"/>
      <c r="E220" s="224"/>
      <c r="F220" s="224"/>
      <c r="G220" s="225">
        <f>Table13[[#This Row],[1st Engine Arrival Time]]-Table13[[#This Row],[ Dispatch Time]]</f>
        <v>0</v>
      </c>
      <c r="H220" s="226" t="str">
        <f t="shared" si="18"/>
        <v/>
      </c>
      <c r="I220" s="224"/>
      <c r="J220" s="226">
        <f t="shared" si="19"/>
        <v>0</v>
      </c>
      <c r="K220" s="226" t="str">
        <f t="shared" si="20"/>
        <v/>
      </c>
      <c r="L220" s="224"/>
      <c r="M220" s="226">
        <f>Table13[[#This Row],[Ladder/Service  Arrival Time]]-Table13[[#This Row],[ Dispatch Time]]</f>
        <v>0</v>
      </c>
      <c r="N220" s="226" t="str">
        <f t="shared" si="21"/>
        <v/>
      </c>
      <c r="O220" s="576" t="str">
        <f t="shared" si="22"/>
        <v/>
      </c>
      <c r="P220" s="573"/>
    </row>
    <row r="221" spans="2:16" x14ac:dyDescent="0.25">
      <c r="B221" s="571">
        <f t="shared" si="23"/>
        <v>212</v>
      </c>
      <c r="C221" s="223"/>
      <c r="D221" s="100"/>
      <c r="E221" s="224"/>
      <c r="F221" s="224"/>
      <c r="G221" s="225">
        <f>Table13[[#This Row],[1st Engine Arrival Time]]-Table13[[#This Row],[ Dispatch Time]]</f>
        <v>0</v>
      </c>
      <c r="H221" s="226" t="str">
        <f t="shared" si="18"/>
        <v/>
      </c>
      <c r="I221" s="224"/>
      <c r="J221" s="226">
        <f t="shared" si="19"/>
        <v>0</v>
      </c>
      <c r="K221" s="226" t="str">
        <f t="shared" si="20"/>
        <v/>
      </c>
      <c r="L221" s="224"/>
      <c r="M221" s="226">
        <f>Table13[[#This Row],[Ladder/Service  Arrival Time]]-Table13[[#This Row],[ Dispatch Time]]</f>
        <v>0</v>
      </c>
      <c r="N221" s="226" t="str">
        <f t="shared" si="21"/>
        <v/>
      </c>
      <c r="O221" s="576" t="str">
        <f t="shared" si="22"/>
        <v/>
      </c>
      <c r="P221" s="573"/>
    </row>
    <row r="222" spans="2:16" x14ac:dyDescent="0.25">
      <c r="B222" s="571">
        <f t="shared" si="23"/>
        <v>213</v>
      </c>
      <c r="C222" s="223"/>
      <c r="D222" s="100"/>
      <c r="E222" s="224"/>
      <c r="F222" s="224"/>
      <c r="G222" s="225">
        <f>Table13[[#This Row],[1st Engine Arrival Time]]-Table13[[#This Row],[ Dispatch Time]]</f>
        <v>0</v>
      </c>
      <c r="H222" s="226" t="str">
        <f t="shared" si="18"/>
        <v/>
      </c>
      <c r="I222" s="224"/>
      <c r="J222" s="226">
        <f t="shared" si="19"/>
        <v>0</v>
      </c>
      <c r="K222" s="226" t="str">
        <f t="shared" si="20"/>
        <v/>
      </c>
      <c r="L222" s="224"/>
      <c r="M222" s="226">
        <f>Table13[[#This Row],[Ladder/Service  Arrival Time]]-Table13[[#This Row],[ Dispatch Time]]</f>
        <v>0</v>
      </c>
      <c r="N222" s="226" t="str">
        <f t="shared" si="21"/>
        <v/>
      </c>
      <c r="O222" s="576" t="str">
        <f t="shared" si="22"/>
        <v/>
      </c>
      <c r="P222" s="573"/>
    </row>
    <row r="223" spans="2:16" x14ac:dyDescent="0.25">
      <c r="B223" s="571">
        <f t="shared" si="23"/>
        <v>214</v>
      </c>
      <c r="C223" s="223"/>
      <c r="D223" s="100"/>
      <c r="E223" s="224"/>
      <c r="F223" s="224"/>
      <c r="G223" s="225">
        <f>Table13[[#This Row],[1st Engine Arrival Time]]-Table13[[#This Row],[ Dispatch Time]]</f>
        <v>0</v>
      </c>
      <c r="H223" s="226" t="str">
        <f t="shared" si="18"/>
        <v/>
      </c>
      <c r="I223" s="224"/>
      <c r="J223" s="226">
        <f t="shared" si="19"/>
        <v>0</v>
      </c>
      <c r="K223" s="226" t="str">
        <f t="shared" si="20"/>
        <v/>
      </c>
      <c r="L223" s="224"/>
      <c r="M223" s="226">
        <f>Table13[[#This Row],[Ladder/Service  Arrival Time]]-Table13[[#This Row],[ Dispatch Time]]</f>
        <v>0</v>
      </c>
      <c r="N223" s="226" t="str">
        <f t="shared" si="21"/>
        <v/>
      </c>
      <c r="O223" s="576" t="str">
        <f t="shared" si="22"/>
        <v/>
      </c>
      <c r="P223" s="573"/>
    </row>
    <row r="224" spans="2:16" x14ac:dyDescent="0.25">
      <c r="B224" s="571">
        <f t="shared" si="23"/>
        <v>215</v>
      </c>
      <c r="C224" s="223"/>
      <c r="D224" s="100"/>
      <c r="E224" s="224"/>
      <c r="F224" s="224"/>
      <c r="G224" s="225">
        <f>Table13[[#This Row],[1st Engine Arrival Time]]-Table13[[#This Row],[ Dispatch Time]]</f>
        <v>0</v>
      </c>
      <c r="H224" s="226" t="str">
        <f t="shared" si="18"/>
        <v/>
      </c>
      <c r="I224" s="224"/>
      <c r="J224" s="226">
        <f t="shared" si="19"/>
        <v>0</v>
      </c>
      <c r="K224" s="226" t="str">
        <f t="shared" si="20"/>
        <v/>
      </c>
      <c r="L224" s="224"/>
      <c r="M224" s="226">
        <f>Table13[[#This Row],[Ladder/Service  Arrival Time]]-Table13[[#This Row],[ Dispatch Time]]</f>
        <v>0</v>
      </c>
      <c r="N224" s="226" t="str">
        <f t="shared" si="21"/>
        <v/>
      </c>
      <c r="O224" s="576" t="str">
        <f t="shared" si="22"/>
        <v/>
      </c>
      <c r="P224" s="573"/>
    </row>
    <row r="225" spans="2:16" x14ac:dyDescent="0.25">
      <c r="B225" s="571">
        <f t="shared" si="23"/>
        <v>216</v>
      </c>
      <c r="C225" s="223"/>
      <c r="D225" s="100"/>
      <c r="E225" s="224"/>
      <c r="F225" s="224"/>
      <c r="G225" s="225">
        <f>Table13[[#This Row],[1st Engine Arrival Time]]-Table13[[#This Row],[ Dispatch Time]]</f>
        <v>0</v>
      </c>
      <c r="H225" s="226" t="str">
        <f t="shared" si="18"/>
        <v/>
      </c>
      <c r="I225" s="224"/>
      <c r="J225" s="226">
        <f t="shared" si="19"/>
        <v>0</v>
      </c>
      <c r="K225" s="226" t="str">
        <f t="shared" si="20"/>
        <v/>
      </c>
      <c r="L225" s="224"/>
      <c r="M225" s="226">
        <f>Table13[[#This Row],[Ladder/Service  Arrival Time]]-Table13[[#This Row],[ Dispatch Time]]</f>
        <v>0</v>
      </c>
      <c r="N225" s="226" t="str">
        <f t="shared" si="21"/>
        <v/>
      </c>
      <c r="O225" s="576" t="str">
        <f t="shared" si="22"/>
        <v/>
      </c>
      <c r="P225" s="573"/>
    </row>
    <row r="226" spans="2:16" x14ac:dyDescent="0.25">
      <c r="B226" s="571">
        <f t="shared" si="23"/>
        <v>217</v>
      </c>
      <c r="C226" s="223"/>
      <c r="D226" s="100"/>
      <c r="E226" s="224"/>
      <c r="F226" s="224"/>
      <c r="G226" s="225">
        <f>Table13[[#This Row],[1st Engine Arrival Time]]-Table13[[#This Row],[ Dispatch Time]]</f>
        <v>0</v>
      </c>
      <c r="H226" s="226" t="str">
        <f t="shared" si="18"/>
        <v/>
      </c>
      <c r="I226" s="224"/>
      <c r="J226" s="226">
        <f t="shared" si="19"/>
        <v>0</v>
      </c>
      <c r="K226" s="226" t="str">
        <f t="shared" si="20"/>
        <v/>
      </c>
      <c r="L226" s="224"/>
      <c r="M226" s="226">
        <f>Table13[[#This Row],[Ladder/Service  Arrival Time]]-Table13[[#This Row],[ Dispatch Time]]</f>
        <v>0</v>
      </c>
      <c r="N226" s="226" t="str">
        <f t="shared" si="21"/>
        <v/>
      </c>
      <c r="O226" s="576" t="str">
        <f t="shared" si="22"/>
        <v/>
      </c>
      <c r="P226" s="573"/>
    </row>
    <row r="227" spans="2:16" x14ac:dyDescent="0.25">
      <c r="B227" s="571">
        <f t="shared" si="23"/>
        <v>218</v>
      </c>
      <c r="C227" s="223"/>
      <c r="D227" s="100"/>
      <c r="E227" s="224"/>
      <c r="F227" s="224"/>
      <c r="G227" s="225">
        <f>Table13[[#This Row],[1st Engine Arrival Time]]-Table13[[#This Row],[ Dispatch Time]]</f>
        <v>0</v>
      </c>
      <c r="H227" s="226" t="str">
        <f t="shared" si="18"/>
        <v/>
      </c>
      <c r="I227" s="224"/>
      <c r="J227" s="226">
        <f t="shared" si="19"/>
        <v>0</v>
      </c>
      <c r="K227" s="226" t="str">
        <f t="shared" si="20"/>
        <v/>
      </c>
      <c r="L227" s="224"/>
      <c r="M227" s="226">
        <f>Table13[[#This Row],[Ladder/Service  Arrival Time]]-Table13[[#This Row],[ Dispatch Time]]</f>
        <v>0</v>
      </c>
      <c r="N227" s="226" t="str">
        <f t="shared" si="21"/>
        <v/>
      </c>
      <c r="O227" s="576" t="str">
        <f t="shared" si="22"/>
        <v/>
      </c>
      <c r="P227" s="573"/>
    </row>
    <row r="228" spans="2:16" x14ac:dyDescent="0.25">
      <c r="B228" s="571">
        <f t="shared" si="23"/>
        <v>219</v>
      </c>
      <c r="C228" s="223"/>
      <c r="D228" s="100"/>
      <c r="E228" s="224"/>
      <c r="F228" s="224"/>
      <c r="G228" s="225">
        <f>Table13[[#This Row],[1st Engine Arrival Time]]-Table13[[#This Row],[ Dispatch Time]]</f>
        <v>0</v>
      </c>
      <c r="H228" s="226" t="str">
        <f t="shared" si="18"/>
        <v/>
      </c>
      <c r="I228" s="224"/>
      <c r="J228" s="226">
        <f t="shared" si="19"/>
        <v>0</v>
      </c>
      <c r="K228" s="226" t="str">
        <f t="shared" si="20"/>
        <v/>
      </c>
      <c r="L228" s="224"/>
      <c r="M228" s="226">
        <f>Table13[[#This Row],[Ladder/Service  Arrival Time]]-Table13[[#This Row],[ Dispatch Time]]</f>
        <v>0</v>
      </c>
      <c r="N228" s="226" t="str">
        <f t="shared" si="21"/>
        <v/>
      </c>
      <c r="O228" s="576" t="str">
        <f t="shared" si="22"/>
        <v/>
      </c>
      <c r="P228" s="573"/>
    </row>
    <row r="229" spans="2:16" x14ac:dyDescent="0.25">
      <c r="B229" s="571">
        <f t="shared" si="23"/>
        <v>220</v>
      </c>
      <c r="C229" s="223"/>
      <c r="D229" s="100"/>
      <c r="E229" s="224"/>
      <c r="F229" s="224"/>
      <c r="G229" s="225">
        <f>Table13[[#This Row],[1st Engine Arrival Time]]-Table13[[#This Row],[ Dispatch Time]]</f>
        <v>0</v>
      </c>
      <c r="H229" s="226" t="str">
        <f t="shared" si="18"/>
        <v/>
      </c>
      <c r="I229" s="224"/>
      <c r="J229" s="226">
        <f t="shared" si="19"/>
        <v>0</v>
      </c>
      <c r="K229" s="226" t="str">
        <f t="shared" si="20"/>
        <v/>
      </c>
      <c r="L229" s="224"/>
      <c r="M229" s="226">
        <f>Table13[[#This Row],[Ladder/Service  Arrival Time]]-Table13[[#This Row],[ Dispatch Time]]</f>
        <v>0</v>
      </c>
      <c r="N229" s="226" t="str">
        <f t="shared" si="21"/>
        <v/>
      </c>
      <c r="O229" s="576" t="str">
        <f t="shared" si="22"/>
        <v/>
      </c>
      <c r="P229" s="573"/>
    </row>
    <row r="230" spans="2:16" x14ac:dyDescent="0.25">
      <c r="B230" s="571">
        <f t="shared" si="23"/>
        <v>221</v>
      </c>
      <c r="C230" s="223"/>
      <c r="D230" s="100"/>
      <c r="E230" s="224"/>
      <c r="F230" s="224"/>
      <c r="G230" s="225">
        <f>Table13[[#This Row],[1st Engine Arrival Time]]-Table13[[#This Row],[ Dispatch Time]]</f>
        <v>0</v>
      </c>
      <c r="H230" s="226" t="str">
        <f t="shared" si="18"/>
        <v/>
      </c>
      <c r="I230" s="224"/>
      <c r="J230" s="226">
        <f t="shared" si="19"/>
        <v>0</v>
      </c>
      <c r="K230" s="226" t="str">
        <f t="shared" si="20"/>
        <v/>
      </c>
      <c r="L230" s="224"/>
      <c r="M230" s="226">
        <f>Table13[[#This Row],[Ladder/Service  Arrival Time]]-Table13[[#This Row],[ Dispatch Time]]</f>
        <v>0</v>
      </c>
      <c r="N230" s="226" t="str">
        <f t="shared" si="21"/>
        <v/>
      </c>
      <c r="O230" s="576" t="str">
        <f t="shared" si="22"/>
        <v/>
      </c>
      <c r="P230" s="573"/>
    </row>
    <row r="231" spans="2:16" x14ac:dyDescent="0.25">
      <c r="B231" s="571">
        <f t="shared" si="23"/>
        <v>222</v>
      </c>
      <c r="C231" s="223"/>
      <c r="D231" s="100"/>
      <c r="E231" s="224"/>
      <c r="F231" s="224"/>
      <c r="G231" s="225">
        <f>Table13[[#This Row],[1st Engine Arrival Time]]-Table13[[#This Row],[ Dispatch Time]]</f>
        <v>0</v>
      </c>
      <c r="H231" s="226" t="str">
        <f t="shared" si="18"/>
        <v/>
      </c>
      <c r="I231" s="224"/>
      <c r="J231" s="226">
        <f t="shared" si="19"/>
        <v>0</v>
      </c>
      <c r="K231" s="226" t="str">
        <f t="shared" si="20"/>
        <v/>
      </c>
      <c r="L231" s="224"/>
      <c r="M231" s="226">
        <f>Table13[[#This Row],[Ladder/Service  Arrival Time]]-Table13[[#This Row],[ Dispatch Time]]</f>
        <v>0</v>
      </c>
      <c r="N231" s="226" t="str">
        <f t="shared" si="21"/>
        <v/>
      </c>
      <c r="O231" s="576" t="str">
        <f t="shared" si="22"/>
        <v/>
      </c>
      <c r="P231" s="573"/>
    </row>
    <row r="232" spans="2:16" x14ac:dyDescent="0.25">
      <c r="B232" s="571">
        <f t="shared" si="23"/>
        <v>223</v>
      </c>
      <c r="C232" s="223"/>
      <c r="D232" s="100"/>
      <c r="E232" s="224"/>
      <c r="F232" s="224"/>
      <c r="G232" s="225">
        <f>Table13[[#This Row],[1st Engine Arrival Time]]-Table13[[#This Row],[ Dispatch Time]]</f>
        <v>0</v>
      </c>
      <c r="H232" s="226" t="str">
        <f t="shared" si="18"/>
        <v/>
      </c>
      <c r="I232" s="224"/>
      <c r="J232" s="226">
        <f t="shared" si="19"/>
        <v>0</v>
      </c>
      <c r="K232" s="226" t="str">
        <f t="shared" si="20"/>
        <v/>
      </c>
      <c r="L232" s="224"/>
      <c r="M232" s="226">
        <f>Table13[[#This Row],[Ladder/Service  Arrival Time]]-Table13[[#This Row],[ Dispatch Time]]</f>
        <v>0</v>
      </c>
      <c r="N232" s="226" t="str">
        <f t="shared" si="21"/>
        <v/>
      </c>
      <c r="O232" s="576" t="str">
        <f t="shared" si="22"/>
        <v/>
      </c>
      <c r="P232" s="573"/>
    </row>
    <row r="233" spans="2:16" x14ac:dyDescent="0.25">
      <c r="B233" s="571">
        <f t="shared" si="23"/>
        <v>224</v>
      </c>
      <c r="C233" s="223"/>
      <c r="D233" s="100"/>
      <c r="E233" s="224"/>
      <c r="F233" s="224"/>
      <c r="G233" s="225">
        <f>Table13[[#This Row],[1st Engine Arrival Time]]-Table13[[#This Row],[ Dispatch Time]]</f>
        <v>0</v>
      </c>
      <c r="H233" s="226" t="str">
        <f t="shared" si="18"/>
        <v/>
      </c>
      <c r="I233" s="224"/>
      <c r="J233" s="226">
        <f t="shared" si="19"/>
        <v>0</v>
      </c>
      <c r="K233" s="226" t="str">
        <f t="shared" si="20"/>
        <v/>
      </c>
      <c r="L233" s="224"/>
      <c r="M233" s="226">
        <f>Table13[[#This Row],[Ladder/Service  Arrival Time]]-Table13[[#This Row],[ Dispatch Time]]</f>
        <v>0</v>
      </c>
      <c r="N233" s="226" t="str">
        <f t="shared" si="21"/>
        <v/>
      </c>
      <c r="O233" s="576" t="str">
        <f t="shared" si="22"/>
        <v/>
      </c>
      <c r="P233" s="573"/>
    </row>
    <row r="234" spans="2:16" x14ac:dyDescent="0.25">
      <c r="B234" s="571">
        <f t="shared" si="23"/>
        <v>225</v>
      </c>
      <c r="C234" s="223"/>
      <c r="D234" s="100"/>
      <c r="E234" s="224"/>
      <c r="F234" s="224"/>
      <c r="G234" s="225">
        <f>Table13[[#This Row],[1st Engine Arrival Time]]-Table13[[#This Row],[ Dispatch Time]]</f>
        <v>0</v>
      </c>
      <c r="H234" s="226" t="str">
        <f t="shared" si="18"/>
        <v/>
      </c>
      <c r="I234" s="224"/>
      <c r="J234" s="226">
        <f t="shared" si="19"/>
        <v>0</v>
      </c>
      <c r="K234" s="226" t="str">
        <f t="shared" si="20"/>
        <v/>
      </c>
      <c r="L234" s="224"/>
      <c r="M234" s="226">
        <f>Table13[[#This Row],[Ladder/Service  Arrival Time]]-Table13[[#This Row],[ Dispatch Time]]</f>
        <v>0</v>
      </c>
      <c r="N234" s="226" t="str">
        <f t="shared" si="21"/>
        <v/>
      </c>
      <c r="O234" s="576" t="str">
        <f t="shared" si="22"/>
        <v/>
      </c>
      <c r="P234" s="573"/>
    </row>
    <row r="235" spans="2:16" x14ac:dyDescent="0.25">
      <c r="B235" s="571">
        <f t="shared" si="23"/>
        <v>226</v>
      </c>
      <c r="C235" s="223"/>
      <c r="D235" s="100"/>
      <c r="E235" s="224"/>
      <c r="F235" s="224"/>
      <c r="G235" s="225">
        <f>Table13[[#This Row],[1st Engine Arrival Time]]-Table13[[#This Row],[ Dispatch Time]]</f>
        <v>0</v>
      </c>
      <c r="H235" s="226" t="str">
        <f t="shared" si="18"/>
        <v/>
      </c>
      <c r="I235" s="224"/>
      <c r="J235" s="226">
        <f t="shared" si="19"/>
        <v>0</v>
      </c>
      <c r="K235" s="226" t="str">
        <f t="shared" si="20"/>
        <v/>
      </c>
      <c r="L235" s="224"/>
      <c r="M235" s="226">
        <f>Table13[[#This Row],[Ladder/Service  Arrival Time]]-Table13[[#This Row],[ Dispatch Time]]</f>
        <v>0</v>
      </c>
      <c r="N235" s="226" t="str">
        <f t="shared" si="21"/>
        <v/>
      </c>
      <c r="O235" s="576" t="str">
        <f t="shared" si="22"/>
        <v/>
      </c>
      <c r="P235" s="573"/>
    </row>
    <row r="236" spans="2:16" x14ac:dyDescent="0.25">
      <c r="B236" s="571">
        <f t="shared" si="23"/>
        <v>227</v>
      </c>
      <c r="C236" s="223"/>
      <c r="D236" s="100"/>
      <c r="E236" s="224"/>
      <c r="F236" s="224"/>
      <c r="G236" s="225">
        <f>Table13[[#This Row],[1st Engine Arrival Time]]-Table13[[#This Row],[ Dispatch Time]]</f>
        <v>0</v>
      </c>
      <c r="H236" s="226" t="str">
        <f t="shared" si="18"/>
        <v/>
      </c>
      <c r="I236" s="224"/>
      <c r="J236" s="226">
        <f t="shared" si="19"/>
        <v>0</v>
      </c>
      <c r="K236" s="226" t="str">
        <f t="shared" si="20"/>
        <v/>
      </c>
      <c r="L236" s="224"/>
      <c r="M236" s="226">
        <f>Table13[[#This Row],[Ladder/Service  Arrival Time]]-Table13[[#This Row],[ Dispatch Time]]</f>
        <v>0</v>
      </c>
      <c r="N236" s="226" t="str">
        <f t="shared" si="21"/>
        <v/>
      </c>
      <c r="O236" s="576" t="str">
        <f t="shared" si="22"/>
        <v/>
      </c>
      <c r="P236" s="573"/>
    </row>
    <row r="237" spans="2:16" x14ac:dyDescent="0.25">
      <c r="B237" s="571">
        <f t="shared" si="23"/>
        <v>228</v>
      </c>
      <c r="C237" s="223"/>
      <c r="D237" s="100"/>
      <c r="E237" s="224"/>
      <c r="F237" s="224"/>
      <c r="G237" s="225">
        <f>Table13[[#This Row],[1st Engine Arrival Time]]-Table13[[#This Row],[ Dispatch Time]]</f>
        <v>0</v>
      </c>
      <c r="H237" s="226" t="str">
        <f t="shared" si="18"/>
        <v/>
      </c>
      <c r="I237" s="224"/>
      <c r="J237" s="226">
        <f t="shared" si="19"/>
        <v>0</v>
      </c>
      <c r="K237" s="226" t="str">
        <f t="shared" si="20"/>
        <v/>
      </c>
      <c r="L237" s="224"/>
      <c r="M237" s="226">
        <f>Table13[[#This Row],[Ladder/Service  Arrival Time]]-Table13[[#This Row],[ Dispatch Time]]</f>
        <v>0</v>
      </c>
      <c r="N237" s="226" t="str">
        <f t="shared" si="21"/>
        <v/>
      </c>
      <c r="O237" s="576" t="str">
        <f t="shared" si="22"/>
        <v/>
      </c>
      <c r="P237" s="573"/>
    </row>
    <row r="238" spans="2:16" x14ac:dyDescent="0.25">
      <c r="B238" s="571">
        <f t="shared" si="23"/>
        <v>229</v>
      </c>
      <c r="C238" s="223"/>
      <c r="D238" s="100"/>
      <c r="E238" s="224"/>
      <c r="F238" s="224"/>
      <c r="G238" s="225">
        <f>Table13[[#This Row],[1st Engine Arrival Time]]-Table13[[#This Row],[ Dispatch Time]]</f>
        <v>0</v>
      </c>
      <c r="H238" s="226" t="str">
        <f t="shared" si="18"/>
        <v/>
      </c>
      <c r="I238" s="224"/>
      <c r="J238" s="226">
        <f t="shared" si="19"/>
        <v>0</v>
      </c>
      <c r="K238" s="226" t="str">
        <f t="shared" si="20"/>
        <v/>
      </c>
      <c r="L238" s="224"/>
      <c r="M238" s="226">
        <f>Table13[[#This Row],[Ladder/Service  Arrival Time]]-Table13[[#This Row],[ Dispatch Time]]</f>
        <v>0</v>
      </c>
      <c r="N238" s="226" t="str">
        <f t="shared" si="21"/>
        <v/>
      </c>
      <c r="O238" s="576" t="str">
        <f t="shared" si="22"/>
        <v/>
      </c>
      <c r="P238" s="573"/>
    </row>
    <row r="239" spans="2:16" x14ac:dyDescent="0.25">
      <c r="B239" s="571">
        <f t="shared" si="23"/>
        <v>230</v>
      </c>
      <c r="C239" s="223"/>
      <c r="D239" s="100"/>
      <c r="E239" s="224"/>
      <c r="F239" s="224"/>
      <c r="G239" s="225">
        <f>Table13[[#This Row],[1st Engine Arrival Time]]-Table13[[#This Row],[ Dispatch Time]]</f>
        <v>0</v>
      </c>
      <c r="H239" s="226" t="str">
        <f t="shared" si="18"/>
        <v/>
      </c>
      <c r="I239" s="224"/>
      <c r="J239" s="226">
        <f t="shared" si="19"/>
        <v>0</v>
      </c>
      <c r="K239" s="226" t="str">
        <f t="shared" si="20"/>
        <v/>
      </c>
      <c r="L239" s="224"/>
      <c r="M239" s="226">
        <f>Table13[[#This Row],[Ladder/Service  Arrival Time]]-Table13[[#This Row],[ Dispatch Time]]</f>
        <v>0</v>
      </c>
      <c r="N239" s="226" t="str">
        <f t="shared" si="21"/>
        <v/>
      </c>
      <c r="O239" s="576" t="str">
        <f t="shared" si="22"/>
        <v/>
      </c>
      <c r="P239" s="573"/>
    </row>
    <row r="240" spans="2:16" x14ac:dyDescent="0.25">
      <c r="B240" s="571">
        <f t="shared" si="23"/>
        <v>231</v>
      </c>
      <c r="C240" s="223"/>
      <c r="D240" s="100"/>
      <c r="E240" s="224"/>
      <c r="F240" s="224"/>
      <c r="G240" s="225">
        <f>Table13[[#This Row],[1st Engine Arrival Time]]-Table13[[#This Row],[ Dispatch Time]]</f>
        <v>0</v>
      </c>
      <c r="H240" s="226" t="str">
        <f t="shared" si="18"/>
        <v/>
      </c>
      <c r="I240" s="224"/>
      <c r="J240" s="226">
        <f t="shared" si="19"/>
        <v>0</v>
      </c>
      <c r="K240" s="226" t="str">
        <f t="shared" si="20"/>
        <v/>
      </c>
      <c r="L240" s="224"/>
      <c r="M240" s="226">
        <f>Table13[[#This Row],[Ladder/Service  Arrival Time]]-Table13[[#This Row],[ Dispatch Time]]</f>
        <v>0</v>
      </c>
      <c r="N240" s="226" t="str">
        <f t="shared" si="21"/>
        <v/>
      </c>
      <c r="O240" s="576" t="str">
        <f t="shared" si="22"/>
        <v/>
      </c>
      <c r="P240" s="573"/>
    </row>
    <row r="241" spans="2:16" x14ac:dyDescent="0.25">
      <c r="B241" s="571">
        <f t="shared" si="23"/>
        <v>232</v>
      </c>
      <c r="C241" s="223"/>
      <c r="D241" s="100"/>
      <c r="E241" s="224"/>
      <c r="F241" s="224"/>
      <c r="G241" s="225">
        <f>Table13[[#This Row],[1st Engine Arrival Time]]-Table13[[#This Row],[ Dispatch Time]]</f>
        <v>0</v>
      </c>
      <c r="H241" s="226" t="str">
        <f t="shared" si="18"/>
        <v/>
      </c>
      <c r="I241" s="224"/>
      <c r="J241" s="226">
        <f t="shared" si="19"/>
        <v>0</v>
      </c>
      <c r="K241" s="226" t="str">
        <f t="shared" si="20"/>
        <v/>
      </c>
      <c r="L241" s="224"/>
      <c r="M241" s="226">
        <f>Table13[[#This Row],[Ladder/Service  Arrival Time]]-Table13[[#This Row],[ Dispatch Time]]</f>
        <v>0</v>
      </c>
      <c r="N241" s="226" t="str">
        <f t="shared" si="21"/>
        <v/>
      </c>
      <c r="O241" s="576" t="str">
        <f t="shared" si="22"/>
        <v/>
      </c>
      <c r="P241" s="573"/>
    </row>
    <row r="242" spans="2:16" x14ac:dyDescent="0.25">
      <c r="B242" s="571">
        <f t="shared" si="23"/>
        <v>233</v>
      </c>
      <c r="C242" s="223"/>
      <c r="D242" s="100"/>
      <c r="E242" s="224"/>
      <c r="F242" s="224"/>
      <c r="G242" s="225">
        <f>Table13[[#This Row],[1st Engine Arrival Time]]-Table13[[#This Row],[ Dispatch Time]]</f>
        <v>0</v>
      </c>
      <c r="H242" s="226" t="str">
        <f t="shared" si="18"/>
        <v/>
      </c>
      <c r="I242" s="224"/>
      <c r="J242" s="226">
        <f t="shared" si="19"/>
        <v>0</v>
      </c>
      <c r="K242" s="226" t="str">
        <f t="shared" si="20"/>
        <v/>
      </c>
      <c r="L242" s="224"/>
      <c r="M242" s="226">
        <f>Table13[[#This Row],[Ladder/Service  Arrival Time]]-Table13[[#This Row],[ Dispatch Time]]</f>
        <v>0</v>
      </c>
      <c r="N242" s="226" t="str">
        <f t="shared" si="21"/>
        <v/>
      </c>
      <c r="O242" s="576" t="str">
        <f t="shared" si="22"/>
        <v/>
      </c>
      <c r="P242" s="573"/>
    </row>
    <row r="243" spans="2:16" x14ac:dyDescent="0.25">
      <c r="B243" s="571">
        <f t="shared" si="23"/>
        <v>234</v>
      </c>
      <c r="C243" s="223"/>
      <c r="D243" s="100"/>
      <c r="E243" s="224"/>
      <c r="F243" s="224"/>
      <c r="G243" s="225">
        <f>Table13[[#This Row],[1st Engine Arrival Time]]-Table13[[#This Row],[ Dispatch Time]]</f>
        <v>0</v>
      </c>
      <c r="H243" s="226" t="str">
        <f t="shared" si="18"/>
        <v/>
      </c>
      <c r="I243" s="224"/>
      <c r="J243" s="226">
        <f t="shared" si="19"/>
        <v>0</v>
      </c>
      <c r="K243" s="226" t="str">
        <f t="shared" si="20"/>
        <v/>
      </c>
      <c r="L243" s="224"/>
      <c r="M243" s="226">
        <f>Table13[[#This Row],[Ladder/Service  Arrival Time]]-Table13[[#This Row],[ Dispatch Time]]</f>
        <v>0</v>
      </c>
      <c r="N243" s="226" t="str">
        <f t="shared" si="21"/>
        <v/>
      </c>
      <c r="O243" s="576" t="str">
        <f t="shared" si="22"/>
        <v/>
      </c>
      <c r="P243" s="573"/>
    </row>
    <row r="244" spans="2:16" x14ac:dyDescent="0.25">
      <c r="B244" s="571">
        <f t="shared" si="23"/>
        <v>235</v>
      </c>
      <c r="C244" s="223"/>
      <c r="D244" s="100"/>
      <c r="E244" s="224"/>
      <c r="F244" s="224"/>
      <c r="G244" s="225">
        <f>Table13[[#This Row],[1st Engine Arrival Time]]-Table13[[#This Row],[ Dispatch Time]]</f>
        <v>0</v>
      </c>
      <c r="H244" s="226" t="str">
        <f t="shared" si="18"/>
        <v/>
      </c>
      <c r="I244" s="224"/>
      <c r="J244" s="226">
        <f t="shared" si="19"/>
        <v>0</v>
      </c>
      <c r="K244" s="226" t="str">
        <f t="shared" si="20"/>
        <v/>
      </c>
      <c r="L244" s="224"/>
      <c r="M244" s="226">
        <f>Table13[[#This Row],[Ladder/Service  Arrival Time]]-Table13[[#This Row],[ Dispatch Time]]</f>
        <v>0</v>
      </c>
      <c r="N244" s="226" t="str">
        <f t="shared" si="21"/>
        <v/>
      </c>
      <c r="O244" s="576" t="str">
        <f t="shared" si="22"/>
        <v/>
      </c>
      <c r="P244" s="573"/>
    </row>
    <row r="245" spans="2:16" x14ac:dyDescent="0.25">
      <c r="B245" s="571">
        <f t="shared" si="23"/>
        <v>236</v>
      </c>
      <c r="C245" s="223"/>
      <c r="D245" s="100"/>
      <c r="E245" s="224"/>
      <c r="F245" s="224"/>
      <c r="G245" s="225">
        <f>Table13[[#This Row],[1st Engine Arrival Time]]-Table13[[#This Row],[ Dispatch Time]]</f>
        <v>0</v>
      </c>
      <c r="H245" s="226" t="str">
        <f t="shared" si="18"/>
        <v/>
      </c>
      <c r="I245" s="224"/>
      <c r="J245" s="226">
        <f t="shared" si="19"/>
        <v>0</v>
      </c>
      <c r="K245" s="226" t="str">
        <f t="shared" si="20"/>
        <v/>
      </c>
      <c r="L245" s="224"/>
      <c r="M245" s="226">
        <f>Table13[[#This Row],[Ladder/Service  Arrival Time]]-Table13[[#This Row],[ Dispatch Time]]</f>
        <v>0</v>
      </c>
      <c r="N245" s="226" t="str">
        <f t="shared" si="21"/>
        <v/>
      </c>
      <c r="O245" s="576" t="str">
        <f t="shared" si="22"/>
        <v/>
      </c>
      <c r="P245" s="573"/>
    </row>
    <row r="246" spans="2:16" x14ac:dyDescent="0.25">
      <c r="B246" s="571">
        <f t="shared" si="23"/>
        <v>237</v>
      </c>
      <c r="C246" s="223"/>
      <c r="D246" s="100"/>
      <c r="E246" s="224"/>
      <c r="F246" s="224"/>
      <c r="G246" s="225">
        <f>Table13[[#This Row],[1st Engine Arrival Time]]-Table13[[#This Row],[ Dispatch Time]]</f>
        <v>0</v>
      </c>
      <c r="H246" s="226" t="str">
        <f t="shared" si="18"/>
        <v/>
      </c>
      <c r="I246" s="224"/>
      <c r="J246" s="226">
        <f t="shared" si="19"/>
        <v>0</v>
      </c>
      <c r="K246" s="226" t="str">
        <f t="shared" si="20"/>
        <v/>
      </c>
      <c r="L246" s="224"/>
      <c r="M246" s="226">
        <f>Table13[[#This Row],[Ladder/Service  Arrival Time]]-Table13[[#This Row],[ Dispatch Time]]</f>
        <v>0</v>
      </c>
      <c r="N246" s="226" t="str">
        <f t="shared" si="21"/>
        <v/>
      </c>
      <c r="O246" s="576" t="str">
        <f t="shared" si="22"/>
        <v/>
      </c>
      <c r="P246" s="573"/>
    </row>
    <row r="247" spans="2:16" x14ac:dyDescent="0.25">
      <c r="B247" s="571">
        <f t="shared" si="23"/>
        <v>238</v>
      </c>
      <c r="C247" s="223"/>
      <c r="D247" s="100"/>
      <c r="E247" s="224"/>
      <c r="F247" s="224"/>
      <c r="G247" s="225">
        <f>Table13[[#This Row],[1st Engine Arrival Time]]-Table13[[#This Row],[ Dispatch Time]]</f>
        <v>0</v>
      </c>
      <c r="H247" s="226" t="str">
        <f t="shared" si="18"/>
        <v/>
      </c>
      <c r="I247" s="224"/>
      <c r="J247" s="226">
        <f t="shared" si="19"/>
        <v>0</v>
      </c>
      <c r="K247" s="226" t="str">
        <f t="shared" si="20"/>
        <v/>
      </c>
      <c r="L247" s="224"/>
      <c r="M247" s="226">
        <f>Table13[[#This Row],[Ladder/Service  Arrival Time]]-Table13[[#This Row],[ Dispatch Time]]</f>
        <v>0</v>
      </c>
      <c r="N247" s="226" t="str">
        <f t="shared" si="21"/>
        <v/>
      </c>
      <c r="O247" s="576" t="str">
        <f t="shared" si="22"/>
        <v/>
      </c>
      <c r="P247" s="573"/>
    </row>
    <row r="248" spans="2:16" x14ac:dyDescent="0.25">
      <c r="B248" s="571">
        <f t="shared" si="23"/>
        <v>239</v>
      </c>
      <c r="C248" s="223"/>
      <c r="D248" s="100"/>
      <c r="E248" s="224"/>
      <c r="F248" s="224"/>
      <c r="G248" s="225">
        <f>Table13[[#This Row],[1st Engine Arrival Time]]-Table13[[#This Row],[ Dispatch Time]]</f>
        <v>0</v>
      </c>
      <c r="H248" s="226" t="str">
        <f t="shared" si="18"/>
        <v/>
      </c>
      <c r="I248" s="224"/>
      <c r="J248" s="226">
        <f t="shared" si="19"/>
        <v>0</v>
      </c>
      <c r="K248" s="226" t="str">
        <f t="shared" si="20"/>
        <v/>
      </c>
      <c r="L248" s="224"/>
      <c r="M248" s="226">
        <f>Table13[[#This Row],[Ladder/Service  Arrival Time]]-Table13[[#This Row],[ Dispatch Time]]</f>
        <v>0</v>
      </c>
      <c r="N248" s="226" t="str">
        <f t="shared" si="21"/>
        <v/>
      </c>
      <c r="O248" s="576" t="str">
        <f t="shared" si="22"/>
        <v/>
      </c>
      <c r="P248" s="573"/>
    </row>
    <row r="249" spans="2:16" x14ac:dyDescent="0.25">
      <c r="B249" s="571">
        <f t="shared" si="23"/>
        <v>240</v>
      </c>
      <c r="C249" s="223"/>
      <c r="D249" s="100"/>
      <c r="E249" s="224"/>
      <c r="F249" s="224"/>
      <c r="G249" s="225">
        <f>Table13[[#This Row],[1st Engine Arrival Time]]-Table13[[#This Row],[ Dispatch Time]]</f>
        <v>0</v>
      </c>
      <c r="H249" s="226" t="str">
        <f t="shared" si="18"/>
        <v/>
      </c>
      <c r="I249" s="224"/>
      <c r="J249" s="226">
        <f t="shared" si="19"/>
        <v>0</v>
      </c>
      <c r="K249" s="226" t="str">
        <f t="shared" si="20"/>
        <v/>
      </c>
      <c r="L249" s="224"/>
      <c r="M249" s="226">
        <f>Table13[[#This Row],[Ladder/Service  Arrival Time]]-Table13[[#This Row],[ Dispatch Time]]</f>
        <v>0</v>
      </c>
      <c r="N249" s="226" t="str">
        <f t="shared" si="21"/>
        <v/>
      </c>
      <c r="O249" s="576" t="str">
        <f t="shared" si="22"/>
        <v/>
      </c>
      <c r="P249" s="573"/>
    </row>
    <row r="250" spans="2:16" x14ac:dyDescent="0.25">
      <c r="B250" s="571">
        <f t="shared" si="23"/>
        <v>241</v>
      </c>
      <c r="C250" s="223"/>
      <c r="D250" s="100"/>
      <c r="E250" s="224"/>
      <c r="F250" s="224"/>
      <c r="G250" s="225">
        <f>Table13[[#This Row],[1st Engine Arrival Time]]-Table13[[#This Row],[ Dispatch Time]]</f>
        <v>0</v>
      </c>
      <c r="H250" s="226" t="str">
        <f t="shared" si="18"/>
        <v/>
      </c>
      <c r="I250" s="224"/>
      <c r="J250" s="226">
        <f t="shared" si="19"/>
        <v>0</v>
      </c>
      <c r="K250" s="226" t="str">
        <f t="shared" si="20"/>
        <v/>
      </c>
      <c r="L250" s="224"/>
      <c r="M250" s="226">
        <f>Table13[[#This Row],[Ladder/Service  Arrival Time]]-Table13[[#This Row],[ Dispatch Time]]</f>
        <v>0</v>
      </c>
      <c r="N250" s="226" t="str">
        <f t="shared" si="21"/>
        <v/>
      </c>
      <c r="O250" s="576" t="str">
        <f t="shared" si="22"/>
        <v/>
      </c>
      <c r="P250" s="573"/>
    </row>
    <row r="251" spans="2:16" x14ac:dyDescent="0.25">
      <c r="B251" s="571">
        <f t="shared" si="23"/>
        <v>242</v>
      </c>
      <c r="C251" s="223"/>
      <c r="D251" s="100"/>
      <c r="E251" s="224"/>
      <c r="F251" s="224"/>
      <c r="G251" s="225">
        <f>Table13[[#This Row],[1st Engine Arrival Time]]-Table13[[#This Row],[ Dispatch Time]]</f>
        <v>0</v>
      </c>
      <c r="H251" s="226" t="str">
        <f t="shared" si="18"/>
        <v/>
      </c>
      <c r="I251" s="224"/>
      <c r="J251" s="226">
        <f t="shared" si="19"/>
        <v>0</v>
      </c>
      <c r="K251" s="226" t="str">
        <f t="shared" si="20"/>
        <v/>
      </c>
      <c r="L251" s="224"/>
      <c r="M251" s="226">
        <f>Table13[[#This Row],[Ladder/Service  Arrival Time]]-Table13[[#This Row],[ Dispatch Time]]</f>
        <v>0</v>
      </c>
      <c r="N251" s="226" t="str">
        <f t="shared" si="21"/>
        <v/>
      </c>
      <c r="O251" s="576" t="str">
        <f t="shared" si="22"/>
        <v/>
      </c>
      <c r="P251" s="573"/>
    </row>
    <row r="252" spans="2:16" x14ac:dyDescent="0.25">
      <c r="B252" s="571">
        <f t="shared" si="23"/>
        <v>243</v>
      </c>
      <c r="C252" s="223"/>
      <c r="D252" s="100"/>
      <c r="E252" s="224"/>
      <c r="F252" s="224"/>
      <c r="G252" s="225">
        <f>Table13[[#This Row],[1st Engine Arrival Time]]-Table13[[#This Row],[ Dispatch Time]]</f>
        <v>0</v>
      </c>
      <c r="H252" s="226" t="str">
        <f t="shared" si="18"/>
        <v/>
      </c>
      <c r="I252" s="224"/>
      <c r="J252" s="226">
        <f t="shared" si="19"/>
        <v>0</v>
      </c>
      <c r="K252" s="226" t="str">
        <f t="shared" si="20"/>
        <v/>
      </c>
      <c r="L252" s="224"/>
      <c r="M252" s="226">
        <f>Table13[[#This Row],[Ladder/Service  Arrival Time]]-Table13[[#This Row],[ Dispatch Time]]</f>
        <v>0</v>
      </c>
      <c r="N252" s="226" t="str">
        <f t="shared" si="21"/>
        <v/>
      </c>
      <c r="O252" s="576" t="str">
        <f t="shared" si="22"/>
        <v/>
      </c>
      <c r="P252" s="573"/>
    </row>
    <row r="253" spans="2:16" x14ac:dyDescent="0.25">
      <c r="B253" s="571">
        <f t="shared" si="23"/>
        <v>244</v>
      </c>
      <c r="C253" s="223"/>
      <c r="D253" s="100"/>
      <c r="E253" s="224"/>
      <c r="F253" s="224"/>
      <c r="G253" s="225">
        <f>Table13[[#This Row],[1st Engine Arrival Time]]-Table13[[#This Row],[ Dispatch Time]]</f>
        <v>0</v>
      </c>
      <c r="H253" s="226" t="str">
        <f t="shared" si="18"/>
        <v/>
      </c>
      <c r="I253" s="224"/>
      <c r="J253" s="226">
        <f t="shared" si="19"/>
        <v>0</v>
      </c>
      <c r="K253" s="226" t="str">
        <f t="shared" si="20"/>
        <v/>
      </c>
      <c r="L253" s="224"/>
      <c r="M253" s="226">
        <f>Table13[[#This Row],[Ladder/Service  Arrival Time]]-Table13[[#This Row],[ Dispatch Time]]</f>
        <v>0</v>
      </c>
      <c r="N253" s="226" t="str">
        <f t="shared" si="21"/>
        <v/>
      </c>
      <c r="O253" s="576" t="str">
        <f t="shared" si="22"/>
        <v/>
      </c>
      <c r="P253" s="573"/>
    </row>
    <row r="254" spans="2:16" x14ac:dyDescent="0.25">
      <c r="B254" s="571">
        <f t="shared" si="23"/>
        <v>245</v>
      </c>
      <c r="C254" s="223"/>
      <c r="D254" s="100"/>
      <c r="E254" s="224"/>
      <c r="F254" s="224"/>
      <c r="G254" s="225">
        <f>Table13[[#This Row],[1st Engine Arrival Time]]-Table13[[#This Row],[ Dispatch Time]]</f>
        <v>0</v>
      </c>
      <c r="H254" s="226" t="str">
        <f t="shared" si="18"/>
        <v/>
      </c>
      <c r="I254" s="224"/>
      <c r="J254" s="226">
        <f t="shared" si="19"/>
        <v>0</v>
      </c>
      <c r="K254" s="226" t="str">
        <f t="shared" si="20"/>
        <v/>
      </c>
      <c r="L254" s="224"/>
      <c r="M254" s="226">
        <f>Table13[[#This Row],[Ladder/Service  Arrival Time]]-Table13[[#This Row],[ Dispatch Time]]</f>
        <v>0</v>
      </c>
      <c r="N254" s="226" t="str">
        <f t="shared" si="21"/>
        <v/>
      </c>
      <c r="O254" s="576" t="str">
        <f t="shared" si="22"/>
        <v/>
      </c>
      <c r="P254" s="573"/>
    </row>
    <row r="255" spans="2:16" x14ac:dyDescent="0.25">
      <c r="B255" s="571">
        <f t="shared" si="23"/>
        <v>246</v>
      </c>
      <c r="C255" s="223"/>
      <c r="D255" s="100"/>
      <c r="E255" s="224"/>
      <c r="F255" s="224"/>
      <c r="G255" s="225">
        <f>Table13[[#This Row],[1st Engine Arrival Time]]-Table13[[#This Row],[ Dispatch Time]]</f>
        <v>0</v>
      </c>
      <c r="H255" s="226" t="str">
        <f t="shared" si="18"/>
        <v/>
      </c>
      <c r="I255" s="224"/>
      <c r="J255" s="226">
        <f t="shared" si="19"/>
        <v>0</v>
      </c>
      <c r="K255" s="226" t="str">
        <f t="shared" si="20"/>
        <v/>
      </c>
      <c r="L255" s="224"/>
      <c r="M255" s="226">
        <f>Table13[[#This Row],[Ladder/Service  Arrival Time]]-Table13[[#This Row],[ Dispatch Time]]</f>
        <v>0</v>
      </c>
      <c r="N255" s="226" t="str">
        <f t="shared" si="21"/>
        <v/>
      </c>
      <c r="O255" s="576" t="str">
        <f t="shared" si="22"/>
        <v/>
      </c>
      <c r="P255" s="573"/>
    </row>
    <row r="256" spans="2:16" x14ac:dyDescent="0.25">
      <c r="B256" s="571">
        <f t="shared" si="23"/>
        <v>247</v>
      </c>
      <c r="C256" s="223"/>
      <c r="D256" s="100"/>
      <c r="E256" s="224"/>
      <c r="F256" s="224"/>
      <c r="G256" s="225">
        <f>Table13[[#This Row],[1st Engine Arrival Time]]-Table13[[#This Row],[ Dispatch Time]]</f>
        <v>0</v>
      </c>
      <c r="H256" s="226" t="str">
        <f t="shared" si="18"/>
        <v/>
      </c>
      <c r="I256" s="224"/>
      <c r="J256" s="226">
        <f t="shared" si="19"/>
        <v>0</v>
      </c>
      <c r="K256" s="226" t="str">
        <f t="shared" si="20"/>
        <v/>
      </c>
      <c r="L256" s="224"/>
      <c r="M256" s="226">
        <f>Table13[[#This Row],[Ladder/Service  Arrival Time]]-Table13[[#This Row],[ Dispatch Time]]</f>
        <v>0</v>
      </c>
      <c r="N256" s="226" t="str">
        <f t="shared" si="21"/>
        <v/>
      </c>
      <c r="O256" s="576" t="str">
        <f t="shared" si="22"/>
        <v/>
      </c>
      <c r="P256" s="573"/>
    </row>
    <row r="257" spans="2:16" x14ac:dyDescent="0.25">
      <c r="B257" s="571">
        <f t="shared" si="23"/>
        <v>248</v>
      </c>
      <c r="C257" s="223"/>
      <c r="D257" s="100"/>
      <c r="E257" s="224"/>
      <c r="F257" s="224"/>
      <c r="G257" s="225">
        <f>Table13[[#This Row],[1st Engine Arrival Time]]-Table13[[#This Row],[ Dispatch Time]]</f>
        <v>0</v>
      </c>
      <c r="H257" s="226" t="str">
        <f t="shared" si="18"/>
        <v/>
      </c>
      <c r="I257" s="224"/>
      <c r="J257" s="226">
        <f t="shared" si="19"/>
        <v>0</v>
      </c>
      <c r="K257" s="226" t="str">
        <f t="shared" si="20"/>
        <v/>
      </c>
      <c r="L257" s="224"/>
      <c r="M257" s="226">
        <f>Table13[[#This Row],[Ladder/Service  Arrival Time]]-Table13[[#This Row],[ Dispatch Time]]</f>
        <v>0</v>
      </c>
      <c r="N257" s="226" t="str">
        <f t="shared" si="21"/>
        <v/>
      </c>
      <c r="O257" s="576" t="str">
        <f t="shared" si="22"/>
        <v/>
      </c>
      <c r="P257" s="573"/>
    </row>
    <row r="258" spans="2:16" x14ac:dyDescent="0.25">
      <c r="B258" s="571">
        <f t="shared" si="23"/>
        <v>249</v>
      </c>
      <c r="C258" s="223"/>
      <c r="D258" s="100"/>
      <c r="E258" s="224"/>
      <c r="F258" s="224"/>
      <c r="G258" s="225">
        <f>Table13[[#This Row],[1st Engine Arrival Time]]-Table13[[#This Row],[ Dispatch Time]]</f>
        <v>0</v>
      </c>
      <c r="H258" s="226" t="str">
        <f t="shared" si="18"/>
        <v/>
      </c>
      <c r="I258" s="224"/>
      <c r="J258" s="226">
        <f t="shared" si="19"/>
        <v>0</v>
      </c>
      <c r="K258" s="226" t="str">
        <f t="shared" si="20"/>
        <v/>
      </c>
      <c r="L258" s="224"/>
      <c r="M258" s="226">
        <f>Table13[[#This Row],[Ladder/Service  Arrival Time]]-Table13[[#This Row],[ Dispatch Time]]</f>
        <v>0</v>
      </c>
      <c r="N258" s="226" t="str">
        <f t="shared" si="21"/>
        <v/>
      </c>
      <c r="O258" s="576" t="str">
        <f t="shared" si="22"/>
        <v/>
      </c>
      <c r="P258" s="573"/>
    </row>
    <row r="259" spans="2:16" x14ac:dyDescent="0.25">
      <c r="B259" s="571">
        <f t="shared" si="23"/>
        <v>250</v>
      </c>
      <c r="C259" s="223"/>
      <c r="D259" s="100"/>
      <c r="E259" s="224"/>
      <c r="F259" s="224"/>
      <c r="G259" s="225">
        <f>Table13[[#This Row],[1st Engine Arrival Time]]-Table13[[#This Row],[ Dispatch Time]]</f>
        <v>0</v>
      </c>
      <c r="H259" s="226" t="str">
        <f t="shared" si="18"/>
        <v/>
      </c>
      <c r="I259" s="224"/>
      <c r="J259" s="226">
        <f t="shared" si="19"/>
        <v>0</v>
      </c>
      <c r="K259" s="226" t="str">
        <f t="shared" si="20"/>
        <v/>
      </c>
      <c r="L259" s="224"/>
      <c r="M259" s="226">
        <f>Table13[[#This Row],[Ladder/Service  Arrival Time]]-Table13[[#This Row],[ Dispatch Time]]</f>
        <v>0</v>
      </c>
      <c r="N259" s="226" t="str">
        <f t="shared" si="21"/>
        <v/>
      </c>
      <c r="O259" s="576" t="str">
        <f t="shared" si="22"/>
        <v/>
      </c>
      <c r="P259" s="573"/>
    </row>
    <row r="260" spans="2:16" x14ac:dyDescent="0.25">
      <c r="B260" s="571">
        <f t="shared" si="23"/>
        <v>251</v>
      </c>
      <c r="C260" s="223"/>
      <c r="D260" s="100"/>
      <c r="E260" s="224"/>
      <c r="F260" s="224"/>
      <c r="G260" s="225">
        <f>Table13[[#This Row],[1st Engine Arrival Time]]-Table13[[#This Row],[ Dispatch Time]]</f>
        <v>0</v>
      </c>
      <c r="H260" s="226" t="str">
        <f t="shared" si="18"/>
        <v/>
      </c>
      <c r="I260" s="224"/>
      <c r="J260" s="226">
        <f t="shared" si="19"/>
        <v>0</v>
      </c>
      <c r="K260" s="226" t="str">
        <f t="shared" si="20"/>
        <v/>
      </c>
      <c r="L260" s="224"/>
      <c r="M260" s="226">
        <f>Table13[[#This Row],[Ladder/Service  Arrival Time]]-Table13[[#This Row],[ Dispatch Time]]</f>
        <v>0</v>
      </c>
      <c r="N260" s="226" t="str">
        <f t="shared" si="21"/>
        <v/>
      </c>
      <c r="O260" s="576" t="str">
        <f t="shared" si="22"/>
        <v/>
      </c>
      <c r="P260" s="573"/>
    </row>
    <row r="261" spans="2:16" x14ac:dyDescent="0.25">
      <c r="B261" s="571">
        <f t="shared" si="23"/>
        <v>252</v>
      </c>
      <c r="C261" s="223"/>
      <c r="D261" s="100"/>
      <c r="E261" s="224"/>
      <c r="F261" s="224"/>
      <c r="G261" s="225">
        <f>Table13[[#This Row],[1st Engine Arrival Time]]-Table13[[#This Row],[ Dispatch Time]]</f>
        <v>0</v>
      </c>
      <c r="H261" s="226" t="str">
        <f t="shared" si="18"/>
        <v/>
      </c>
      <c r="I261" s="224"/>
      <c r="J261" s="226">
        <f t="shared" si="19"/>
        <v>0</v>
      </c>
      <c r="K261" s="226" t="str">
        <f t="shared" si="20"/>
        <v/>
      </c>
      <c r="L261" s="224"/>
      <c r="M261" s="226">
        <f>Table13[[#This Row],[Ladder/Service  Arrival Time]]-Table13[[#This Row],[ Dispatch Time]]</f>
        <v>0</v>
      </c>
      <c r="N261" s="226" t="str">
        <f t="shared" si="21"/>
        <v/>
      </c>
      <c r="O261" s="576" t="str">
        <f t="shared" si="22"/>
        <v/>
      </c>
      <c r="P261" s="573"/>
    </row>
    <row r="262" spans="2:16" x14ac:dyDescent="0.25">
      <c r="B262" s="571">
        <f t="shared" si="23"/>
        <v>253</v>
      </c>
      <c r="C262" s="223"/>
      <c r="D262" s="100"/>
      <c r="E262" s="224"/>
      <c r="F262" s="224"/>
      <c r="G262" s="225">
        <f>Table13[[#This Row],[1st Engine Arrival Time]]-Table13[[#This Row],[ Dispatch Time]]</f>
        <v>0</v>
      </c>
      <c r="H262" s="226" t="str">
        <f t="shared" si="18"/>
        <v/>
      </c>
      <c r="I262" s="224"/>
      <c r="J262" s="226">
        <f t="shared" si="19"/>
        <v>0</v>
      </c>
      <c r="K262" s="226" t="str">
        <f t="shared" si="20"/>
        <v/>
      </c>
      <c r="L262" s="224"/>
      <c r="M262" s="226">
        <f>Table13[[#This Row],[Ladder/Service  Arrival Time]]-Table13[[#This Row],[ Dispatch Time]]</f>
        <v>0</v>
      </c>
      <c r="N262" s="226" t="str">
        <f t="shared" si="21"/>
        <v/>
      </c>
      <c r="O262" s="576" t="str">
        <f t="shared" si="22"/>
        <v/>
      </c>
      <c r="P262" s="573"/>
    </row>
    <row r="263" spans="2:16" x14ac:dyDescent="0.25">
      <c r="B263" s="571">
        <f t="shared" si="23"/>
        <v>254</v>
      </c>
      <c r="C263" s="223"/>
      <c r="D263" s="100"/>
      <c r="E263" s="224"/>
      <c r="F263" s="224"/>
      <c r="G263" s="225">
        <f>Table13[[#This Row],[1st Engine Arrival Time]]-Table13[[#This Row],[ Dispatch Time]]</f>
        <v>0</v>
      </c>
      <c r="H263" s="226" t="str">
        <f t="shared" si="18"/>
        <v/>
      </c>
      <c r="I263" s="224"/>
      <c r="J263" s="226">
        <f t="shared" si="19"/>
        <v>0</v>
      </c>
      <c r="K263" s="226" t="str">
        <f t="shared" si="20"/>
        <v/>
      </c>
      <c r="L263" s="224"/>
      <c r="M263" s="226">
        <f>Table13[[#This Row],[Ladder/Service  Arrival Time]]-Table13[[#This Row],[ Dispatch Time]]</f>
        <v>0</v>
      </c>
      <c r="N263" s="226" t="str">
        <f t="shared" si="21"/>
        <v/>
      </c>
      <c r="O263" s="576" t="str">
        <f t="shared" si="22"/>
        <v/>
      </c>
      <c r="P263" s="573"/>
    </row>
    <row r="264" spans="2:16" x14ac:dyDescent="0.25">
      <c r="B264" s="571">
        <f t="shared" si="23"/>
        <v>255</v>
      </c>
      <c r="C264" s="223"/>
      <c r="D264" s="100"/>
      <c r="E264" s="224"/>
      <c r="F264" s="224"/>
      <c r="G264" s="225">
        <f>Table13[[#This Row],[1st Engine Arrival Time]]-Table13[[#This Row],[ Dispatch Time]]</f>
        <v>0</v>
      </c>
      <c r="H264" s="226" t="str">
        <f t="shared" si="18"/>
        <v/>
      </c>
      <c r="I264" s="224"/>
      <c r="J264" s="226">
        <f t="shared" si="19"/>
        <v>0</v>
      </c>
      <c r="K264" s="226" t="str">
        <f t="shared" si="20"/>
        <v/>
      </c>
      <c r="L264" s="224"/>
      <c r="M264" s="226">
        <f>Table13[[#This Row],[Ladder/Service  Arrival Time]]-Table13[[#This Row],[ Dispatch Time]]</f>
        <v>0</v>
      </c>
      <c r="N264" s="226" t="str">
        <f t="shared" si="21"/>
        <v/>
      </c>
      <c r="O264" s="576" t="str">
        <f t="shared" si="22"/>
        <v/>
      </c>
      <c r="P264" s="573"/>
    </row>
    <row r="265" spans="2:16" x14ac:dyDescent="0.25">
      <c r="B265" s="571">
        <f t="shared" si="23"/>
        <v>256</v>
      </c>
      <c r="C265" s="223"/>
      <c r="D265" s="100"/>
      <c r="E265" s="224"/>
      <c r="F265" s="224"/>
      <c r="G265" s="225">
        <f>Table13[[#This Row],[1st Engine Arrival Time]]-Table13[[#This Row],[ Dispatch Time]]</f>
        <v>0</v>
      </c>
      <c r="H265" s="226" t="str">
        <f t="shared" si="18"/>
        <v/>
      </c>
      <c r="I265" s="224"/>
      <c r="J265" s="226">
        <f t="shared" si="19"/>
        <v>0</v>
      </c>
      <c r="K265" s="226" t="str">
        <f t="shared" si="20"/>
        <v/>
      </c>
      <c r="L265" s="224"/>
      <c r="M265" s="226">
        <f>Table13[[#This Row],[Ladder/Service  Arrival Time]]-Table13[[#This Row],[ Dispatch Time]]</f>
        <v>0</v>
      </c>
      <c r="N265" s="226" t="str">
        <f t="shared" si="21"/>
        <v/>
      </c>
      <c r="O265" s="576" t="str">
        <f t="shared" si="22"/>
        <v/>
      </c>
      <c r="P265" s="573"/>
    </row>
    <row r="266" spans="2:16" x14ac:dyDescent="0.25">
      <c r="B266" s="571">
        <f t="shared" si="23"/>
        <v>257</v>
      </c>
      <c r="C266" s="223"/>
      <c r="D266" s="100"/>
      <c r="E266" s="224"/>
      <c r="F266" s="224"/>
      <c r="G266" s="225">
        <f>Table13[[#This Row],[1st Engine Arrival Time]]-Table13[[#This Row],[ Dispatch Time]]</f>
        <v>0</v>
      </c>
      <c r="H266" s="226" t="str">
        <f t="shared" ref="H266:H310" si="24">IF(ISBLANK(E266),"",IF(G266&lt;$Q$10,"Yes","No"))</f>
        <v/>
      </c>
      <c r="I266" s="224"/>
      <c r="J266" s="226">
        <f t="shared" ref="J266:J310" si="25">I266-E266</f>
        <v>0</v>
      </c>
      <c r="K266" s="226" t="str">
        <f t="shared" ref="K266:K310" si="26">IF(ISBLANK(E266),"",IF(J266&lt;$R$10,"Yes","No"))</f>
        <v/>
      </c>
      <c r="L266" s="224"/>
      <c r="M266" s="226">
        <f>Table13[[#This Row],[Ladder/Service  Arrival Time]]-Table13[[#This Row],[ Dispatch Time]]</f>
        <v>0</v>
      </c>
      <c r="N266" s="226" t="str">
        <f t="shared" ref="N266:N310" si="27">IF(ISBLANK(E266),"",IF(M266&lt;$R$10,"Yes","No"))</f>
        <v/>
      </c>
      <c r="O266" s="576" t="str">
        <f t="shared" ref="O266:O310" si="28">IF(ISBLANK(E266),"",IF(AND(K266=$Q$11,N266=$Q$11),"Yes","No"))</f>
        <v/>
      </c>
      <c r="P266" s="573"/>
    </row>
    <row r="267" spans="2:16" x14ac:dyDescent="0.25">
      <c r="B267" s="571">
        <f t="shared" si="23"/>
        <v>258</v>
      </c>
      <c r="C267" s="223"/>
      <c r="D267" s="100"/>
      <c r="E267" s="224"/>
      <c r="F267" s="224"/>
      <c r="G267" s="225">
        <f>Table13[[#This Row],[1st Engine Arrival Time]]-Table13[[#This Row],[ Dispatch Time]]</f>
        <v>0</v>
      </c>
      <c r="H267" s="226" t="str">
        <f t="shared" si="24"/>
        <v/>
      </c>
      <c r="I267" s="224"/>
      <c r="J267" s="226">
        <f t="shared" si="25"/>
        <v>0</v>
      </c>
      <c r="K267" s="226" t="str">
        <f t="shared" si="26"/>
        <v/>
      </c>
      <c r="L267" s="224"/>
      <c r="M267" s="226">
        <f>Table13[[#This Row],[Ladder/Service  Arrival Time]]-Table13[[#This Row],[ Dispatch Time]]</f>
        <v>0</v>
      </c>
      <c r="N267" s="226" t="str">
        <f t="shared" si="27"/>
        <v/>
      </c>
      <c r="O267" s="576" t="str">
        <f t="shared" si="28"/>
        <v/>
      </c>
      <c r="P267" s="573"/>
    </row>
    <row r="268" spans="2:16" x14ac:dyDescent="0.25">
      <c r="B268" s="571">
        <f t="shared" ref="B268:B310" si="29">B267+1</f>
        <v>259</v>
      </c>
      <c r="C268" s="223"/>
      <c r="D268" s="100"/>
      <c r="E268" s="224"/>
      <c r="F268" s="224"/>
      <c r="G268" s="225">
        <f>Table13[[#This Row],[1st Engine Arrival Time]]-Table13[[#This Row],[ Dispatch Time]]</f>
        <v>0</v>
      </c>
      <c r="H268" s="226" t="str">
        <f t="shared" si="24"/>
        <v/>
      </c>
      <c r="I268" s="224"/>
      <c r="J268" s="226">
        <f t="shared" si="25"/>
        <v>0</v>
      </c>
      <c r="K268" s="226" t="str">
        <f t="shared" si="26"/>
        <v/>
      </c>
      <c r="L268" s="224"/>
      <c r="M268" s="226">
        <f>Table13[[#This Row],[Ladder/Service  Arrival Time]]-Table13[[#This Row],[ Dispatch Time]]</f>
        <v>0</v>
      </c>
      <c r="N268" s="226" t="str">
        <f t="shared" si="27"/>
        <v/>
      </c>
      <c r="O268" s="576" t="str">
        <f t="shared" si="28"/>
        <v/>
      </c>
      <c r="P268" s="573"/>
    </row>
    <row r="269" spans="2:16" x14ac:dyDescent="0.25">
      <c r="B269" s="571">
        <f t="shared" si="29"/>
        <v>260</v>
      </c>
      <c r="C269" s="223"/>
      <c r="D269" s="100"/>
      <c r="E269" s="224"/>
      <c r="F269" s="224"/>
      <c r="G269" s="225">
        <f>Table13[[#This Row],[1st Engine Arrival Time]]-Table13[[#This Row],[ Dispatch Time]]</f>
        <v>0</v>
      </c>
      <c r="H269" s="226" t="str">
        <f t="shared" si="24"/>
        <v/>
      </c>
      <c r="I269" s="224"/>
      <c r="J269" s="226">
        <f t="shared" si="25"/>
        <v>0</v>
      </c>
      <c r="K269" s="226" t="str">
        <f t="shared" si="26"/>
        <v/>
      </c>
      <c r="L269" s="224"/>
      <c r="M269" s="226">
        <f>Table13[[#This Row],[Ladder/Service  Arrival Time]]-Table13[[#This Row],[ Dispatch Time]]</f>
        <v>0</v>
      </c>
      <c r="N269" s="226" t="str">
        <f t="shared" si="27"/>
        <v/>
      </c>
      <c r="O269" s="576" t="str">
        <f t="shared" si="28"/>
        <v/>
      </c>
      <c r="P269" s="573"/>
    </row>
    <row r="270" spans="2:16" x14ac:dyDescent="0.25">
      <c r="B270" s="571">
        <f t="shared" si="29"/>
        <v>261</v>
      </c>
      <c r="C270" s="223"/>
      <c r="D270" s="100"/>
      <c r="E270" s="224"/>
      <c r="F270" s="224"/>
      <c r="G270" s="225">
        <f>Table13[[#This Row],[1st Engine Arrival Time]]-Table13[[#This Row],[ Dispatch Time]]</f>
        <v>0</v>
      </c>
      <c r="H270" s="226" t="str">
        <f t="shared" si="24"/>
        <v/>
      </c>
      <c r="I270" s="224"/>
      <c r="J270" s="226">
        <f t="shared" si="25"/>
        <v>0</v>
      </c>
      <c r="K270" s="226" t="str">
        <f t="shared" si="26"/>
        <v/>
      </c>
      <c r="L270" s="224"/>
      <c r="M270" s="226">
        <f>Table13[[#This Row],[Ladder/Service  Arrival Time]]-Table13[[#This Row],[ Dispatch Time]]</f>
        <v>0</v>
      </c>
      <c r="N270" s="226" t="str">
        <f t="shared" si="27"/>
        <v/>
      </c>
      <c r="O270" s="576" t="str">
        <f t="shared" si="28"/>
        <v/>
      </c>
      <c r="P270" s="573"/>
    </row>
    <row r="271" spans="2:16" x14ac:dyDescent="0.25">
      <c r="B271" s="571">
        <f t="shared" si="29"/>
        <v>262</v>
      </c>
      <c r="C271" s="223"/>
      <c r="D271" s="100"/>
      <c r="E271" s="224"/>
      <c r="F271" s="224"/>
      <c r="G271" s="225">
        <f>Table13[[#This Row],[1st Engine Arrival Time]]-Table13[[#This Row],[ Dispatch Time]]</f>
        <v>0</v>
      </c>
      <c r="H271" s="226" t="str">
        <f t="shared" si="24"/>
        <v/>
      </c>
      <c r="I271" s="224"/>
      <c r="J271" s="226">
        <f t="shared" si="25"/>
        <v>0</v>
      </c>
      <c r="K271" s="226" t="str">
        <f t="shared" si="26"/>
        <v/>
      </c>
      <c r="L271" s="224"/>
      <c r="M271" s="226">
        <f>Table13[[#This Row],[Ladder/Service  Arrival Time]]-Table13[[#This Row],[ Dispatch Time]]</f>
        <v>0</v>
      </c>
      <c r="N271" s="226" t="str">
        <f t="shared" si="27"/>
        <v/>
      </c>
      <c r="O271" s="576" t="str">
        <f t="shared" si="28"/>
        <v/>
      </c>
      <c r="P271" s="573"/>
    </row>
    <row r="272" spans="2:16" x14ac:dyDescent="0.25">
      <c r="B272" s="571">
        <f t="shared" si="29"/>
        <v>263</v>
      </c>
      <c r="C272" s="223"/>
      <c r="D272" s="100"/>
      <c r="E272" s="224"/>
      <c r="F272" s="224"/>
      <c r="G272" s="225">
        <f>Table13[[#This Row],[1st Engine Arrival Time]]-Table13[[#This Row],[ Dispatch Time]]</f>
        <v>0</v>
      </c>
      <c r="H272" s="226" t="str">
        <f t="shared" si="24"/>
        <v/>
      </c>
      <c r="I272" s="224"/>
      <c r="J272" s="226">
        <f t="shared" si="25"/>
        <v>0</v>
      </c>
      <c r="K272" s="226" t="str">
        <f t="shared" si="26"/>
        <v/>
      </c>
      <c r="L272" s="224"/>
      <c r="M272" s="226">
        <f>Table13[[#This Row],[Ladder/Service  Arrival Time]]-Table13[[#This Row],[ Dispatch Time]]</f>
        <v>0</v>
      </c>
      <c r="N272" s="226" t="str">
        <f t="shared" si="27"/>
        <v/>
      </c>
      <c r="O272" s="576" t="str">
        <f t="shared" si="28"/>
        <v/>
      </c>
      <c r="P272" s="573"/>
    </row>
    <row r="273" spans="2:16" x14ac:dyDescent="0.25">
      <c r="B273" s="571">
        <f t="shared" si="29"/>
        <v>264</v>
      </c>
      <c r="C273" s="223"/>
      <c r="D273" s="100"/>
      <c r="E273" s="224"/>
      <c r="F273" s="224"/>
      <c r="G273" s="225">
        <f>Table13[[#This Row],[1st Engine Arrival Time]]-Table13[[#This Row],[ Dispatch Time]]</f>
        <v>0</v>
      </c>
      <c r="H273" s="226" t="str">
        <f t="shared" si="24"/>
        <v/>
      </c>
      <c r="I273" s="224"/>
      <c r="J273" s="226">
        <f t="shared" si="25"/>
        <v>0</v>
      </c>
      <c r="K273" s="226" t="str">
        <f t="shared" si="26"/>
        <v/>
      </c>
      <c r="L273" s="224"/>
      <c r="M273" s="226">
        <f>Table13[[#This Row],[Ladder/Service  Arrival Time]]-Table13[[#This Row],[ Dispatch Time]]</f>
        <v>0</v>
      </c>
      <c r="N273" s="226" t="str">
        <f t="shared" si="27"/>
        <v/>
      </c>
      <c r="O273" s="576" t="str">
        <f t="shared" si="28"/>
        <v/>
      </c>
      <c r="P273" s="573"/>
    </row>
    <row r="274" spans="2:16" x14ac:dyDescent="0.25">
      <c r="B274" s="571">
        <f t="shared" si="29"/>
        <v>265</v>
      </c>
      <c r="C274" s="223"/>
      <c r="D274" s="100"/>
      <c r="E274" s="224"/>
      <c r="F274" s="224"/>
      <c r="G274" s="225">
        <f>Table13[[#This Row],[1st Engine Arrival Time]]-Table13[[#This Row],[ Dispatch Time]]</f>
        <v>0</v>
      </c>
      <c r="H274" s="226" t="str">
        <f t="shared" si="24"/>
        <v/>
      </c>
      <c r="I274" s="224"/>
      <c r="J274" s="226">
        <f t="shared" si="25"/>
        <v>0</v>
      </c>
      <c r="K274" s="226" t="str">
        <f t="shared" si="26"/>
        <v/>
      </c>
      <c r="L274" s="224"/>
      <c r="M274" s="226">
        <f>Table13[[#This Row],[Ladder/Service  Arrival Time]]-Table13[[#This Row],[ Dispatch Time]]</f>
        <v>0</v>
      </c>
      <c r="N274" s="226" t="str">
        <f t="shared" si="27"/>
        <v/>
      </c>
      <c r="O274" s="576" t="str">
        <f t="shared" si="28"/>
        <v/>
      </c>
      <c r="P274" s="573"/>
    </row>
    <row r="275" spans="2:16" x14ac:dyDescent="0.25">
      <c r="B275" s="571">
        <f t="shared" si="29"/>
        <v>266</v>
      </c>
      <c r="C275" s="223"/>
      <c r="D275" s="100"/>
      <c r="E275" s="224"/>
      <c r="F275" s="224"/>
      <c r="G275" s="225">
        <f>Table13[[#This Row],[1st Engine Arrival Time]]-Table13[[#This Row],[ Dispatch Time]]</f>
        <v>0</v>
      </c>
      <c r="H275" s="226" t="str">
        <f t="shared" si="24"/>
        <v/>
      </c>
      <c r="I275" s="224"/>
      <c r="J275" s="226">
        <f t="shared" si="25"/>
        <v>0</v>
      </c>
      <c r="K275" s="226" t="str">
        <f t="shared" si="26"/>
        <v/>
      </c>
      <c r="L275" s="224"/>
      <c r="M275" s="226">
        <f>Table13[[#This Row],[Ladder/Service  Arrival Time]]-Table13[[#This Row],[ Dispatch Time]]</f>
        <v>0</v>
      </c>
      <c r="N275" s="226" t="str">
        <f t="shared" si="27"/>
        <v/>
      </c>
      <c r="O275" s="576" t="str">
        <f t="shared" si="28"/>
        <v/>
      </c>
      <c r="P275" s="573"/>
    </row>
    <row r="276" spans="2:16" x14ac:dyDescent="0.25">
      <c r="B276" s="571">
        <f t="shared" si="29"/>
        <v>267</v>
      </c>
      <c r="C276" s="223"/>
      <c r="D276" s="100"/>
      <c r="E276" s="224"/>
      <c r="F276" s="224"/>
      <c r="G276" s="225">
        <f>Table13[[#This Row],[1st Engine Arrival Time]]-Table13[[#This Row],[ Dispatch Time]]</f>
        <v>0</v>
      </c>
      <c r="H276" s="226" t="str">
        <f t="shared" si="24"/>
        <v/>
      </c>
      <c r="I276" s="224"/>
      <c r="J276" s="226">
        <f t="shared" si="25"/>
        <v>0</v>
      </c>
      <c r="K276" s="226" t="str">
        <f t="shared" si="26"/>
        <v/>
      </c>
      <c r="L276" s="224"/>
      <c r="M276" s="226">
        <f>Table13[[#This Row],[Ladder/Service  Arrival Time]]-Table13[[#This Row],[ Dispatch Time]]</f>
        <v>0</v>
      </c>
      <c r="N276" s="226" t="str">
        <f t="shared" si="27"/>
        <v/>
      </c>
      <c r="O276" s="576" t="str">
        <f t="shared" si="28"/>
        <v/>
      </c>
      <c r="P276" s="573"/>
    </row>
    <row r="277" spans="2:16" x14ac:dyDescent="0.25">
      <c r="B277" s="571">
        <f t="shared" si="29"/>
        <v>268</v>
      </c>
      <c r="C277" s="223"/>
      <c r="D277" s="100"/>
      <c r="E277" s="224"/>
      <c r="F277" s="224"/>
      <c r="G277" s="225">
        <f>Table13[[#This Row],[1st Engine Arrival Time]]-Table13[[#This Row],[ Dispatch Time]]</f>
        <v>0</v>
      </c>
      <c r="H277" s="226" t="str">
        <f t="shared" si="24"/>
        <v/>
      </c>
      <c r="I277" s="224"/>
      <c r="J277" s="226">
        <f t="shared" si="25"/>
        <v>0</v>
      </c>
      <c r="K277" s="226" t="str">
        <f t="shared" si="26"/>
        <v/>
      </c>
      <c r="L277" s="224"/>
      <c r="M277" s="226">
        <f>Table13[[#This Row],[Ladder/Service  Arrival Time]]-Table13[[#This Row],[ Dispatch Time]]</f>
        <v>0</v>
      </c>
      <c r="N277" s="226" t="str">
        <f t="shared" si="27"/>
        <v/>
      </c>
      <c r="O277" s="576" t="str">
        <f t="shared" si="28"/>
        <v/>
      </c>
      <c r="P277" s="573"/>
    </row>
    <row r="278" spans="2:16" x14ac:dyDescent="0.25">
      <c r="B278" s="571">
        <f t="shared" si="29"/>
        <v>269</v>
      </c>
      <c r="C278" s="223"/>
      <c r="D278" s="100"/>
      <c r="E278" s="224"/>
      <c r="F278" s="224"/>
      <c r="G278" s="225">
        <f>Table13[[#This Row],[1st Engine Arrival Time]]-Table13[[#This Row],[ Dispatch Time]]</f>
        <v>0</v>
      </c>
      <c r="H278" s="226" t="str">
        <f t="shared" si="24"/>
        <v/>
      </c>
      <c r="I278" s="224"/>
      <c r="J278" s="226">
        <f t="shared" si="25"/>
        <v>0</v>
      </c>
      <c r="K278" s="226" t="str">
        <f t="shared" si="26"/>
        <v/>
      </c>
      <c r="L278" s="224"/>
      <c r="M278" s="226">
        <f>Table13[[#This Row],[Ladder/Service  Arrival Time]]-Table13[[#This Row],[ Dispatch Time]]</f>
        <v>0</v>
      </c>
      <c r="N278" s="226" t="str">
        <f t="shared" si="27"/>
        <v/>
      </c>
      <c r="O278" s="576" t="str">
        <f t="shared" si="28"/>
        <v/>
      </c>
      <c r="P278" s="573"/>
    </row>
    <row r="279" spans="2:16" x14ac:dyDescent="0.25">
      <c r="B279" s="571">
        <f t="shared" si="29"/>
        <v>270</v>
      </c>
      <c r="C279" s="223"/>
      <c r="D279" s="100"/>
      <c r="E279" s="224"/>
      <c r="F279" s="224"/>
      <c r="G279" s="225">
        <f>Table13[[#This Row],[1st Engine Arrival Time]]-Table13[[#This Row],[ Dispatch Time]]</f>
        <v>0</v>
      </c>
      <c r="H279" s="226" t="str">
        <f t="shared" si="24"/>
        <v/>
      </c>
      <c r="I279" s="224"/>
      <c r="J279" s="226">
        <f t="shared" si="25"/>
        <v>0</v>
      </c>
      <c r="K279" s="226" t="str">
        <f t="shared" si="26"/>
        <v/>
      </c>
      <c r="L279" s="224"/>
      <c r="M279" s="226">
        <f>Table13[[#This Row],[Ladder/Service  Arrival Time]]-Table13[[#This Row],[ Dispatch Time]]</f>
        <v>0</v>
      </c>
      <c r="N279" s="226" t="str">
        <f t="shared" si="27"/>
        <v/>
      </c>
      <c r="O279" s="576" t="str">
        <f t="shared" si="28"/>
        <v/>
      </c>
      <c r="P279" s="573"/>
    </row>
    <row r="280" spans="2:16" x14ac:dyDescent="0.25">
      <c r="B280" s="571">
        <f t="shared" si="29"/>
        <v>271</v>
      </c>
      <c r="C280" s="223"/>
      <c r="D280" s="100"/>
      <c r="E280" s="224"/>
      <c r="F280" s="224"/>
      <c r="G280" s="225">
        <f>Table13[[#This Row],[1st Engine Arrival Time]]-Table13[[#This Row],[ Dispatch Time]]</f>
        <v>0</v>
      </c>
      <c r="H280" s="226" t="str">
        <f t="shared" si="24"/>
        <v/>
      </c>
      <c r="I280" s="224"/>
      <c r="J280" s="226">
        <f t="shared" si="25"/>
        <v>0</v>
      </c>
      <c r="K280" s="226" t="str">
        <f t="shared" si="26"/>
        <v/>
      </c>
      <c r="L280" s="224"/>
      <c r="M280" s="226">
        <f>Table13[[#This Row],[Ladder/Service  Arrival Time]]-Table13[[#This Row],[ Dispatch Time]]</f>
        <v>0</v>
      </c>
      <c r="N280" s="226" t="str">
        <f t="shared" si="27"/>
        <v/>
      </c>
      <c r="O280" s="576" t="str">
        <f t="shared" si="28"/>
        <v/>
      </c>
      <c r="P280" s="573"/>
    </row>
    <row r="281" spans="2:16" x14ac:dyDescent="0.25">
      <c r="B281" s="571">
        <f t="shared" si="29"/>
        <v>272</v>
      </c>
      <c r="C281" s="223"/>
      <c r="D281" s="100"/>
      <c r="E281" s="224"/>
      <c r="F281" s="224"/>
      <c r="G281" s="225">
        <f>Table13[[#This Row],[1st Engine Arrival Time]]-Table13[[#This Row],[ Dispatch Time]]</f>
        <v>0</v>
      </c>
      <c r="H281" s="226" t="str">
        <f t="shared" si="24"/>
        <v/>
      </c>
      <c r="I281" s="224"/>
      <c r="J281" s="226">
        <f t="shared" si="25"/>
        <v>0</v>
      </c>
      <c r="K281" s="226" t="str">
        <f t="shared" si="26"/>
        <v/>
      </c>
      <c r="L281" s="224"/>
      <c r="M281" s="226">
        <f>Table13[[#This Row],[Ladder/Service  Arrival Time]]-Table13[[#This Row],[ Dispatch Time]]</f>
        <v>0</v>
      </c>
      <c r="N281" s="226" t="str">
        <f t="shared" si="27"/>
        <v/>
      </c>
      <c r="O281" s="576" t="str">
        <f t="shared" si="28"/>
        <v/>
      </c>
      <c r="P281" s="573"/>
    </row>
    <row r="282" spans="2:16" x14ac:dyDescent="0.25">
      <c r="B282" s="571">
        <f t="shared" si="29"/>
        <v>273</v>
      </c>
      <c r="C282" s="223"/>
      <c r="D282" s="100"/>
      <c r="E282" s="224"/>
      <c r="F282" s="224"/>
      <c r="G282" s="225">
        <f>Table13[[#This Row],[1st Engine Arrival Time]]-Table13[[#This Row],[ Dispatch Time]]</f>
        <v>0</v>
      </c>
      <c r="H282" s="226" t="str">
        <f t="shared" si="24"/>
        <v/>
      </c>
      <c r="I282" s="224"/>
      <c r="J282" s="226">
        <f t="shared" si="25"/>
        <v>0</v>
      </c>
      <c r="K282" s="226" t="str">
        <f t="shared" si="26"/>
        <v/>
      </c>
      <c r="L282" s="224"/>
      <c r="M282" s="226">
        <f>Table13[[#This Row],[Ladder/Service  Arrival Time]]-Table13[[#This Row],[ Dispatch Time]]</f>
        <v>0</v>
      </c>
      <c r="N282" s="226" t="str">
        <f t="shared" si="27"/>
        <v/>
      </c>
      <c r="O282" s="576" t="str">
        <f t="shared" si="28"/>
        <v/>
      </c>
      <c r="P282" s="573"/>
    </row>
    <row r="283" spans="2:16" x14ac:dyDescent="0.25">
      <c r="B283" s="571">
        <f t="shared" si="29"/>
        <v>274</v>
      </c>
      <c r="C283" s="223"/>
      <c r="D283" s="100"/>
      <c r="E283" s="224"/>
      <c r="F283" s="224"/>
      <c r="G283" s="225">
        <f>Table13[[#This Row],[1st Engine Arrival Time]]-Table13[[#This Row],[ Dispatch Time]]</f>
        <v>0</v>
      </c>
      <c r="H283" s="226" t="str">
        <f t="shared" si="24"/>
        <v/>
      </c>
      <c r="I283" s="224"/>
      <c r="J283" s="226">
        <f t="shared" si="25"/>
        <v>0</v>
      </c>
      <c r="K283" s="226" t="str">
        <f t="shared" si="26"/>
        <v/>
      </c>
      <c r="L283" s="224"/>
      <c r="M283" s="226">
        <f>Table13[[#This Row],[Ladder/Service  Arrival Time]]-Table13[[#This Row],[ Dispatch Time]]</f>
        <v>0</v>
      </c>
      <c r="N283" s="226" t="str">
        <f t="shared" si="27"/>
        <v/>
      </c>
      <c r="O283" s="576" t="str">
        <f t="shared" si="28"/>
        <v/>
      </c>
      <c r="P283" s="573"/>
    </row>
    <row r="284" spans="2:16" x14ac:dyDescent="0.25">
      <c r="B284" s="571">
        <f t="shared" si="29"/>
        <v>275</v>
      </c>
      <c r="C284" s="223"/>
      <c r="D284" s="100"/>
      <c r="E284" s="224"/>
      <c r="F284" s="224"/>
      <c r="G284" s="225">
        <f>Table13[[#This Row],[1st Engine Arrival Time]]-Table13[[#This Row],[ Dispatch Time]]</f>
        <v>0</v>
      </c>
      <c r="H284" s="226" t="str">
        <f t="shared" si="24"/>
        <v/>
      </c>
      <c r="I284" s="224"/>
      <c r="J284" s="226">
        <f t="shared" si="25"/>
        <v>0</v>
      </c>
      <c r="K284" s="226" t="str">
        <f t="shared" si="26"/>
        <v/>
      </c>
      <c r="L284" s="224"/>
      <c r="M284" s="226">
        <f>Table13[[#This Row],[Ladder/Service  Arrival Time]]-Table13[[#This Row],[ Dispatch Time]]</f>
        <v>0</v>
      </c>
      <c r="N284" s="226" t="str">
        <f t="shared" si="27"/>
        <v/>
      </c>
      <c r="O284" s="576" t="str">
        <f t="shared" si="28"/>
        <v/>
      </c>
      <c r="P284" s="573"/>
    </row>
    <row r="285" spans="2:16" x14ac:dyDescent="0.25">
      <c r="B285" s="571">
        <f t="shared" si="29"/>
        <v>276</v>
      </c>
      <c r="C285" s="223"/>
      <c r="D285" s="100"/>
      <c r="E285" s="224"/>
      <c r="F285" s="224"/>
      <c r="G285" s="225">
        <f>Table13[[#This Row],[1st Engine Arrival Time]]-Table13[[#This Row],[ Dispatch Time]]</f>
        <v>0</v>
      </c>
      <c r="H285" s="226" t="str">
        <f t="shared" si="24"/>
        <v/>
      </c>
      <c r="I285" s="224"/>
      <c r="J285" s="226">
        <f t="shared" si="25"/>
        <v>0</v>
      </c>
      <c r="K285" s="226" t="str">
        <f t="shared" si="26"/>
        <v/>
      </c>
      <c r="L285" s="224"/>
      <c r="M285" s="226">
        <f>Table13[[#This Row],[Ladder/Service  Arrival Time]]-Table13[[#This Row],[ Dispatch Time]]</f>
        <v>0</v>
      </c>
      <c r="N285" s="226" t="str">
        <f t="shared" si="27"/>
        <v/>
      </c>
      <c r="O285" s="576" t="str">
        <f t="shared" si="28"/>
        <v/>
      </c>
      <c r="P285" s="573"/>
    </row>
    <row r="286" spans="2:16" x14ac:dyDescent="0.25">
      <c r="B286" s="571">
        <f t="shared" si="29"/>
        <v>277</v>
      </c>
      <c r="C286" s="223"/>
      <c r="D286" s="100"/>
      <c r="E286" s="224"/>
      <c r="F286" s="224"/>
      <c r="G286" s="225">
        <f>Table13[[#This Row],[1st Engine Arrival Time]]-Table13[[#This Row],[ Dispatch Time]]</f>
        <v>0</v>
      </c>
      <c r="H286" s="226" t="str">
        <f t="shared" si="24"/>
        <v/>
      </c>
      <c r="I286" s="224"/>
      <c r="J286" s="226">
        <f t="shared" si="25"/>
        <v>0</v>
      </c>
      <c r="K286" s="226" t="str">
        <f t="shared" si="26"/>
        <v/>
      </c>
      <c r="L286" s="224"/>
      <c r="M286" s="226">
        <f>Table13[[#This Row],[Ladder/Service  Arrival Time]]-Table13[[#This Row],[ Dispatch Time]]</f>
        <v>0</v>
      </c>
      <c r="N286" s="226" t="str">
        <f t="shared" si="27"/>
        <v/>
      </c>
      <c r="O286" s="576" t="str">
        <f t="shared" si="28"/>
        <v/>
      </c>
      <c r="P286" s="573"/>
    </row>
    <row r="287" spans="2:16" x14ac:dyDescent="0.25">
      <c r="B287" s="571">
        <f t="shared" si="29"/>
        <v>278</v>
      </c>
      <c r="C287" s="223"/>
      <c r="D287" s="100"/>
      <c r="E287" s="224"/>
      <c r="F287" s="224"/>
      <c r="G287" s="225">
        <f>Table13[[#This Row],[1st Engine Arrival Time]]-Table13[[#This Row],[ Dispatch Time]]</f>
        <v>0</v>
      </c>
      <c r="H287" s="226" t="str">
        <f t="shared" si="24"/>
        <v/>
      </c>
      <c r="I287" s="224"/>
      <c r="J287" s="226">
        <f t="shared" si="25"/>
        <v>0</v>
      </c>
      <c r="K287" s="226" t="str">
        <f t="shared" si="26"/>
        <v/>
      </c>
      <c r="L287" s="224"/>
      <c r="M287" s="226">
        <f>Table13[[#This Row],[Ladder/Service  Arrival Time]]-Table13[[#This Row],[ Dispatch Time]]</f>
        <v>0</v>
      </c>
      <c r="N287" s="226" t="str">
        <f t="shared" si="27"/>
        <v/>
      </c>
      <c r="O287" s="576" t="str">
        <f t="shared" si="28"/>
        <v/>
      </c>
      <c r="P287" s="573"/>
    </row>
    <row r="288" spans="2:16" x14ac:dyDescent="0.25">
      <c r="B288" s="571">
        <f t="shared" si="29"/>
        <v>279</v>
      </c>
      <c r="C288" s="223"/>
      <c r="D288" s="100"/>
      <c r="E288" s="224"/>
      <c r="F288" s="224"/>
      <c r="G288" s="225">
        <f>Table13[[#This Row],[1st Engine Arrival Time]]-Table13[[#This Row],[ Dispatch Time]]</f>
        <v>0</v>
      </c>
      <c r="H288" s="226" t="str">
        <f t="shared" si="24"/>
        <v/>
      </c>
      <c r="I288" s="224"/>
      <c r="J288" s="226">
        <f t="shared" si="25"/>
        <v>0</v>
      </c>
      <c r="K288" s="226" t="str">
        <f t="shared" si="26"/>
        <v/>
      </c>
      <c r="L288" s="224"/>
      <c r="M288" s="226">
        <f>Table13[[#This Row],[Ladder/Service  Arrival Time]]-Table13[[#This Row],[ Dispatch Time]]</f>
        <v>0</v>
      </c>
      <c r="N288" s="226" t="str">
        <f t="shared" si="27"/>
        <v/>
      </c>
      <c r="O288" s="576" t="str">
        <f t="shared" si="28"/>
        <v/>
      </c>
      <c r="P288" s="573"/>
    </row>
    <row r="289" spans="2:16" x14ac:dyDescent="0.25">
      <c r="B289" s="571">
        <f t="shared" si="29"/>
        <v>280</v>
      </c>
      <c r="C289" s="223"/>
      <c r="D289" s="100"/>
      <c r="E289" s="224"/>
      <c r="F289" s="224"/>
      <c r="G289" s="225">
        <f>Table13[[#This Row],[1st Engine Arrival Time]]-Table13[[#This Row],[ Dispatch Time]]</f>
        <v>0</v>
      </c>
      <c r="H289" s="226" t="str">
        <f t="shared" si="24"/>
        <v/>
      </c>
      <c r="I289" s="224"/>
      <c r="J289" s="226">
        <f t="shared" si="25"/>
        <v>0</v>
      </c>
      <c r="K289" s="226" t="str">
        <f t="shared" si="26"/>
        <v/>
      </c>
      <c r="L289" s="224"/>
      <c r="M289" s="226">
        <f>Table13[[#This Row],[Ladder/Service  Arrival Time]]-Table13[[#This Row],[ Dispatch Time]]</f>
        <v>0</v>
      </c>
      <c r="N289" s="226" t="str">
        <f t="shared" si="27"/>
        <v/>
      </c>
      <c r="O289" s="576" t="str">
        <f t="shared" si="28"/>
        <v/>
      </c>
      <c r="P289" s="573"/>
    </row>
    <row r="290" spans="2:16" x14ac:dyDescent="0.25">
      <c r="B290" s="571">
        <f t="shared" si="29"/>
        <v>281</v>
      </c>
      <c r="C290" s="223"/>
      <c r="D290" s="100"/>
      <c r="E290" s="224"/>
      <c r="F290" s="224"/>
      <c r="G290" s="225">
        <f>Table13[[#This Row],[1st Engine Arrival Time]]-Table13[[#This Row],[ Dispatch Time]]</f>
        <v>0</v>
      </c>
      <c r="H290" s="226" t="str">
        <f t="shared" si="24"/>
        <v/>
      </c>
      <c r="I290" s="224"/>
      <c r="J290" s="226">
        <f t="shared" si="25"/>
        <v>0</v>
      </c>
      <c r="K290" s="226" t="str">
        <f t="shared" si="26"/>
        <v/>
      </c>
      <c r="L290" s="224"/>
      <c r="M290" s="226">
        <f>Table13[[#This Row],[Ladder/Service  Arrival Time]]-Table13[[#This Row],[ Dispatch Time]]</f>
        <v>0</v>
      </c>
      <c r="N290" s="226" t="str">
        <f t="shared" si="27"/>
        <v/>
      </c>
      <c r="O290" s="576" t="str">
        <f t="shared" si="28"/>
        <v/>
      </c>
      <c r="P290" s="573"/>
    </row>
    <row r="291" spans="2:16" x14ac:dyDescent="0.25">
      <c r="B291" s="571">
        <f t="shared" si="29"/>
        <v>282</v>
      </c>
      <c r="C291" s="223"/>
      <c r="D291" s="100"/>
      <c r="E291" s="224"/>
      <c r="F291" s="224"/>
      <c r="G291" s="225">
        <f>Table13[[#This Row],[1st Engine Arrival Time]]-Table13[[#This Row],[ Dispatch Time]]</f>
        <v>0</v>
      </c>
      <c r="H291" s="226" t="str">
        <f t="shared" si="24"/>
        <v/>
      </c>
      <c r="I291" s="224"/>
      <c r="J291" s="226">
        <f t="shared" si="25"/>
        <v>0</v>
      </c>
      <c r="K291" s="226" t="str">
        <f t="shared" si="26"/>
        <v/>
      </c>
      <c r="L291" s="224"/>
      <c r="M291" s="226">
        <f>Table13[[#This Row],[Ladder/Service  Arrival Time]]-Table13[[#This Row],[ Dispatch Time]]</f>
        <v>0</v>
      </c>
      <c r="N291" s="226" t="str">
        <f t="shared" si="27"/>
        <v/>
      </c>
      <c r="O291" s="576" t="str">
        <f t="shared" si="28"/>
        <v/>
      </c>
      <c r="P291" s="573"/>
    </row>
    <row r="292" spans="2:16" x14ac:dyDescent="0.25">
      <c r="B292" s="571">
        <f t="shared" si="29"/>
        <v>283</v>
      </c>
      <c r="C292" s="223"/>
      <c r="D292" s="100"/>
      <c r="E292" s="224"/>
      <c r="F292" s="224"/>
      <c r="G292" s="225">
        <f>Table13[[#This Row],[1st Engine Arrival Time]]-Table13[[#This Row],[ Dispatch Time]]</f>
        <v>0</v>
      </c>
      <c r="H292" s="226" t="str">
        <f t="shared" si="24"/>
        <v/>
      </c>
      <c r="I292" s="224"/>
      <c r="J292" s="226">
        <f t="shared" si="25"/>
        <v>0</v>
      </c>
      <c r="K292" s="226" t="str">
        <f t="shared" si="26"/>
        <v/>
      </c>
      <c r="L292" s="224"/>
      <c r="M292" s="226">
        <f>Table13[[#This Row],[Ladder/Service  Arrival Time]]-Table13[[#This Row],[ Dispatch Time]]</f>
        <v>0</v>
      </c>
      <c r="N292" s="226" t="str">
        <f t="shared" si="27"/>
        <v/>
      </c>
      <c r="O292" s="576" t="str">
        <f t="shared" si="28"/>
        <v/>
      </c>
      <c r="P292" s="573"/>
    </row>
    <row r="293" spans="2:16" x14ac:dyDescent="0.25">
      <c r="B293" s="571">
        <f t="shared" si="29"/>
        <v>284</v>
      </c>
      <c r="C293" s="223"/>
      <c r="D293" s="100"/>
      <c r="E293" s="224"/>
      <c r="F293" s="224"/>
      <c r="G293" s="225">
        <f>Table13[[#This Row],[1st Engine Arrival Time]]-Table13[[#This Row],[ Dispatch Time]]</f>
        <v>0</v>
      </c>
      <c r="H293" s="226" t="str">
        <f t="shared" si="24"/>
        <v/>
      </c>
      <c r="I293" s="224"/>
      <c r="J293" s="226">
        <f t="shared" si="25"/>
        <v>0</v>
      </c>
      <c r="K293" s="226" t="str">
        <f t="shared" si="26"/>
        <v/>
      </c>
      <c r="L293" s="224"/>
      <c r="M293" s="226">
        <f>Table13[[#This Row],[Ladder/Service  Arrival Time]]-Table13[[#This Row],[ Dispatch Time]]</f>
        <v>0</v>
      </c>
      <c r="N293" s="226" t="str">
        <f t="shared" si="27"/>
        <v/>
      </c>
      <c r="O293" s="576" t="str">
        <f t="shared" si="28"/>
        <v/>
      </c>
      <c r="P293" s="573"/>
    </row>
    <row r="294" spans="2:16" x14ac:dyDescent="0.25">
      <c r="B294" s="571">
        <f t="shared" si="29"/>
        <v>285</v>
      </c>
      <c r="C294" s="223"/>
      <c r="D294" s="100"/>
      <c r="E294" s="224"/>
      <c r="F294" s="224"/>
      <c r="G294" s="225">
        <f>Table13[[#This Row],[1st Engine Arrival Time]]-Table13[[#This Row],[ Dispatch Time]]</f>
        <v>0</v>
      </c>
      <c r="H294" s="226" t="str">
        <f t="shared" si="24"/>
        <v/>
      </c>
      <c r="I294" s="224"/>
      <c r="J294" s="226">
        <f t="shared" si="25"/>
        <v>0</v>
      </c>
      <c r="K294" s="226" t="str">
        <f t="shared" si="26"/>
        <v/>
      </c>
      <c r="L294" s="224"/>
      <c r="M294" s="226">
        <f>Table13[[#This Row],[Ladder/Service  Arrival Time]]-Table13[[#This Row],[ Dispatch Time]]</f>
        <v>0</v>
      </c>
      <c r="N294" s="226" t="str">
        <f t="shared" si="27"/>
        <v/>
      </c>
      <c r="O294" s="576" t="str">
        <f t="shared" si="28"/>
        <v/>
      </c>
      <c r="P294" s="573"/>
    </row>
    <row r="295" spans="2:16" x14ac:dyDescent="0.25">
      <c r="B295" s="571">
        <f t="shared" si="29"/>
        <v>286</v>
      </c>
      <c r="C295" s="223"/>
      <c r="D295" s="100"/>
      <c r="E295" s="224"/>
      <c r="F295" s="224"/>
      <c r="G295" s="225">
        <f>Table13[[#This Row],[1st Engine Arrival Time]]-Table13[[#This Row],[ Dispatch Time]]</f>
        <v>0</v>
      </c>
      <c r="H295" s="226" t="str">
        <f t="shared" si="24"/>
        <v/>
      </c>
      <c r="I295" s="224"/>
      <c r="J295" s="226">
        <f t="shared" si="25"/>
        <v>0</v>
      </c>
      <c r="K295" s="226" t="str">
        <f t="shared" si="26"/>
        <v/>
      </c>
      <c r="L295" s="224"/>
      <c r="M295" s="226">
        <f>Table13[[#This Row],[Ladder/Service  Arrival Time]]-Table13[[#This Row],[ Dispatch Time]]</f>
        <v>0</v>
      </c>
      <c r="N295" s="226" t="str">
        <f t="shared" si="27"/>
        <v/>
      </c>
      <c r="O295" s="576" t="str">
        <f t="shared" si="28"/>
        <v/>
      </c>
      <c r="P295" s="573"/>
    </row>
    <row r="296" spans="2:16" x14ac:dyDescent="0.25">
      <c r="B296" s="571">
        <f t="shared" si="29"/>
        <v>287</v>
      </c>
      <c r="C296" s="223"/>
      <c r="D296" s="100"/>
      <c r="E296" s="224"/>
      <c r="F296" s="224"/>
      <c r="G296" s="225">
        <f>Table13[[#This Row],[1st Engine Arrival Time]]-Table13[[#This Row],[ Dispatch Time]]</f>
        <v>0</v>
      </c>
      <c r="H296" s="226" t="str">
        <f t="shared" si="24"/>
        <v/>
      </c>
      <c r="I296" s="224"/>
      <c r="J296" s="226">
        <f t="shared" si="25"/>
        <v>0</v>
      </c>
      <c r="K296" s="226" t="str">
        <f t="shared" si="26"/>
        <v/>
      </c>
      <c r="L296" s="224"/>
      <c r="M296" s="226">
        <f>Table13[[#This Row],[Ladder/Service  Arrival Time]]-Table13[[#This Row],[ Dispatch Time]]</f>
        <v>0</v>
      </c>
      <c r="N296" s="226" t="str">
        <f t="shared" si="27"/>
        <v/>
      </c>
      <c r="O296" s="576" t="str">
        <f t="shared" si="28"/>
        <v/>
      </c>
      <c r="P296" s="573"/>
    </row>
    <row r="297" spans="2:16" x14ac:dyDescent="0.25">
      <c r="B297" s="571">
        <f t="shared" si="29"/>
        <v>288</v>
      </c>
      <c r="C297" s="223"/>
      <c r="D297" s="100"/>
      <c r="E297" s="224"/>
      <c r="F297" s="224"/>
      <c r="G297" s="225">
        <f>Table13[[#This Row],[1st Engine Arrival Time]]-Table13[[#This Row],[ Dispatch Time]]</f>
        <v>0</v>
      </c>
      <c r="H297" s="226" t="str">
        <f t="shared" si="24"/>
        <v/>
      </c>
      <c r="I297" s="224"/>
      <c r="J297" s="226">
        <f t="shared" si="25"/>
        <v>0</v>
      </c>
      <c r="K297" s="226" t="str">
        <f t="shared" si="26"/>
        <v/>
      </c>
      <c r="L297" s="224"/>
      <c r="M297" s="226">
        <f>Table13[[#This Row],[Ladder/Service  Arrival Time]]-Table13[[#This Row],[ Dispatch Time]]</f>
        <v>0</v>
      </c>
      <c r="N297" s="226" t="str">
        <f t="shared" si="27"/>
        <v/>
      </c>
      <c r="O297" s="576" t="str">
        <f t="shared" si="28"/>
        <v/>
      </c>
      <c r="P297" s="573"/>
    </row>
    <row r="298" spans="2:16" x14ac:dyDescent="0.25">
      <c r="B298" s="571">
        <f t="shared" si="29"/>
        <v>289</v>
      </c>
      <c r="C298" s="223"/>
      <c r="D298" s="100"/>
      <c r="E298" s="224"/>
      <c r="F298" s="224"/>
      <c r="G298" s="225">
        <f>Table13[[#This Row],[1st Engine Arrival Time]]-Table13[[#This Row],[ Dispatch Time]]</f>
        <v>0</v>
      </c>
      <c r="H298" s="226" t="str">
        <f t="shared" si="24"/>
        <v/>
      </c>
      <c r="I298" s="224"/>
      <c r="J298" s="226">
        <f t="shared" si="25"/>
        <v>0</v>
      </c>
      <c r="K298" s="226" t="str">
        <f t="shared" si="26"/>
        <v/>
      </c>
      <c r="L298" s="224"/>
      <c r="M298" s="226">
        <f>Table13[[#This Row],[Ladder/Service  Arrival Time]]-Table13[[#This Row],[ Dispatch Time]]</f>
        <v>0</v>
      </c>
      <c r="N298" s="226" t="str">
        <f t="shared" si="27"/>
        <v/>
      </c>
      <c r="O298" s="576" t="str">
        <f t="shared" si="28"/>
        <v/>
      </c>
      <c r="P298" s="573"/>
    </row>
    <row r="299" spans="2:16" x14ac:dyDescent="0.25">
      <c r="B299" s="571">
        <f t="shared" si="29"/>
        <v>290</v>
      </c>
      <c r="C299" s="223"/>
      <c r="D299" s="100"/>
      <c r="E299" s="224"/>
      <c r="F299" s="224"/>
      <c r="G299" s="225">
        <f>Table13[[#This Row],[1st Engine Arrival Time]]-Table13[[#This Row],[ Dispatch Time]]</f>
        <v>0</v>
      </c>
      <c r="H299" s="226" t="str">
        <f t="shared" si="24"/>
        <v/>
      </c>
      <c r="I299" s="224"/>
      <c r="J299" s="226">
        <f t="shared" si="25"/>
        <v>0</v>
      </c>
      <c r="K299" s="226" t="str">
        <f t="shared" si="26"/>
        <v/>
      </c>
      <c r="L299" s="224"/>
      <c r="M299" s="226">
        <f>Table13[[#This Row],[Ladder/Service  Arrival Time]]-Table13[[#This Row],[ Dispatch Time]]</f>
        <v>0</v>
      </c>
      <c r="N299" s="226" t="str">
        <f t="shared" si="27"/>
        <v/>
      </c>
      <c r="O299" s="576" t="str">
        <f t="shared" si="28"/>
        <v/>
      </c>
      <c r="P299" s="573"/>
    </row>
    <row r="300" spans="2:16" x14ac:dyDescent="0.25">
      <c r="B300" s="571">
        <f t="shared" si="29"/>
        <v>291</v>
      </c>
      <c r="C300" s="223"/>
      <c r="D300" s="100"/>
      <c r="E300" s="224"/>
      <c r="F300" s="224"/>
      <c r="G300" s="225">
        <f>Table13[[#This Row],[1st Engine Arrival Time]]-Table13[[#This Row],[ Dispatch Time]]</f>
        <v>0</v>
      </c>
      <c r="H300" s="226" t="str">
        <f t="shared" si="24"/>
        <v/>
      </c>
      <c r="I300" s="224"/>
      <c r="J300" s="226">
        <f t="shared" si="25"/>
        <v>0</v>
      </c>
      <c r="K300" s="226" t="str">
        <f t="shared" si="26"/>
        <v/>
      </c>
      <c r="L300" s="224"/>
      <c r="M300" s="226">
        <f>Table13[[#This Row],[Ladder/Service  Arrival Time]]-Table13[[#This Row],[ Dispatch Time]]</f>
        <v>0</v>
      </c>
      <c r="N300" s="226" t="str">
        <f t="shared" si="27"/>
        <v/>
      </c>
      <c r="O300" s="576" t="str">
        <f t="shared" si="28"/>
        <v/>
      </c>
      <c r="P300" s="573"/>
    </row>
    <row r="301" spans="2:16" x14ac:dyDescent="0.25">
      <c r="B301" s="571">
        <f t="shared" si="29"/>
        <v>292</v>
      </c>
      <c r="C301" s="223"/>
      <c r="D301" s="100"/>
      <c r="E301" s="224"/>
      <c r="F301" s="224"/>
      <c r="G301" s="225">
        <f>Table13[[#This Row],[1st Engine Arrival Time]]-Table13[[#This Row],[ Dispatch Time]]</f>
        <v>0</v>
      </c>
      <c r="H301" s="226" t="str">
        <f t="shared" si="24"/>
        <v/>
      </c>
      <c r="I301" s="224"/>
      <c r="J301" s="226">
        <f t="shared" si="25"/>
        <v>0</v>
      </c>
      <c r="K301" s="226" t="str">
        <f t="shared" si="26"/>
        <v/>
      </c>
      <c r="L301" s="224"/>
      <c r="M301" s="226">
        <f>Table13[[#This Row],[Ladder/Service  Arrival Time]]-Table13[[#This Row],[ Dispatch Time]]</f>
        <v>0</v>
      </c>
      <c r="N301" s="226" t="str">
        <f t="shared" si="27"/>
        <v/>
      </c>
      <c r="O301" s="576" t="str">
        <f t="shared" si="28"/>
        <v/>
      </c>
      <c r="P301" s="573"/>
    </row>
    <row r="302" spans="2:16" x14ac:dyDescent="0.25">
      <c r="B302" s="571">
        <f t="shared" si="29"/>
        <v>293</v>
      </c>
      <c r="C302" s="223"/>
      <c r="D302" s="100"/>
      <c r="E302" s="224"/>
      <c r="F302" s="224"/>
      <c r="G302" s="225">
        <f>Table13[[#This Row],[1st Engine Arrival Time]]-Table13[[#This Row],[ Dispatch Time]]</f>
        <v>0</v>
      </c>
      <c r="H302" s="226" t="str">
        <f t="shared" si="24"/>
        <v/>
      </c>
      <c r="I302" s="224"/>
      <c r="J302" s="226">
        <f t="shared" si="25"/>
        <v>0</v>
      </c>
      <c r="K302" s="226" t="str">
        <f t="shared" si="26"/>
        <v/>
      </c>
      <c r="L302" s="224"/>
      <c r="M302" s="226">
        <f>Table13[[#This Row],[Ladder/Service  Arrival Time]]-Table13[[#This Row],[ Dispatch Time]]</f>
        <v>0</v>
      </c>
      <c r="N302" s="226" t="str">
        <f t="shared" si="27"/>
        <v/>
      </c>
      <c r="O302" s="576" t="str">
        <f t="shared" si="28"/>
        <v/>
      </c>
      <c r="P302" s="573"/>
    </row>
    <row r="303" spans="2:16" x14ac:dyDescent="0.25">
      <c r="B303" s="571">
        <f t="shared" si="29"/>
        <v>294</v>
      </c>
      <c r="C303" s="223"/>
      <c r="D303" s="100"/>
      <c r="E303" s="224"/>
      <c r="F303" s="224"/>
      <c r="G303" s="225">
        <f>Table13[[#This Row],[1st Engine Arrival Time]]-Table13[[#This Row],[ Dispatch Time]]</f>
        <v>0</v>
      </c>
      <c r="H303" s="226" t="str">
        <f t="shared" si="24"/>
        <v/>
      </c>
      <c r="I303" s="224"/>
      <c r="J303" s="226">
        <f t="shared" si="25"/>
        <v>0</v>
      </c>
      <c r="K303" s="226" t="str">
        <f t="shared" si="26"/>
        <v/>
      </c>
      <c r="L303" s="224"/>
      <c r="M303" s="226">
        <f>Table13[[#This Row],[Ladder/Service  Arrival Time]]-Table13[[#This Row],[ Dispatch Time]]</f>
        <v>0</v>
      </c>
      <c r="N303" s="226" t="str">
        <f t="shared" si="27"/>
        <v/>
      </c>
      <c r="O303" s="576" t="str">
        <f t="shared" si="28"/>
        <v/>
      </c>
      <c r="P303" s="573"/>
    </row>
    <row r="304" spans="2:16" x14ac:dyDescent="0.25">
      <c r="B304" s="571">
        <f t="shared" si="29"/>
        <v>295</v>
      </c>
      <c r="C304" s="223"/>
      <c r="D304" s="100"/>
      <c r="E304" s="224"/>
      <c r="F304" s="224"/>
      <c r="G304" s="225">
        <f>Table13[[#This Row],[1st Engine Arrival Time]]-Table13[[#This Row],[ Dispatch Time]]</f>
        <v>0</v>
      </c>
      <c r="H304" s="226" t="str">
        <f t="shared" si="24"/>
        <v/>
      </c>
      <c r="I304" s="224"/>
      <c r="J304" s="226">
        <f t="shared" si="25"/>
        <v>0</v>
      </c>
      <c r="K304" s="226" t="str">
        <f t="shared" si="26"/>
        <v/>
      </c>
      <c r="L304" s="224"/>
      <c r="M304" s="226">
        <f>Table13[[#This Row],[Ladder/Service  Arrival Time]]-Table13[[#This Row],[ Dispatch Time]]</f>
        <v>0</v>
      </c>
      <c r="N304" s="226" t="str">
        <f t="shared" si="27"/>
        <v/>
      </c>
      <c r="O304" s="576" t="str">
        <f t="shared" si="28"/>
        <v/>
      </c>
      <c r="P304" s="573"/>
    </row>
    <row r="305" spans="2:16" x14ac:dyDescent="0.25">
      <c r="B305" s="571">
        <f t="shared" si="29"/>
        <v>296</v>
      </c>
      <c r="C305" s="223"/>
      <c r="D305" s="100"/>
      <c r="E305" s="224"/>
      <c r="F305" s="224"/>
      <c r="G305" s="225">
        <f>Table13[[#This Row],[1st Engine Arrival Time]]-Table13[[#This Row],[ Dispatch Time]]</f>
        <v>0</v>
      </c>
      <c r="H305" s="226" t="str">
        <f t="shared" si="24"/>
        <v/>
      </c>
      <c r="I305" s="224"/>
      <c r="J305" s="226">
        <f t="shared" si="25"/>
        <v>0</v>
      </c>
      <c r="K305" s="226" t="str">
        <f t="shared" si="26"/>
        <v/>
      </c>
      <c r="L305" s="224"/>
      <c r="M305" s="226">
        <f>Table13[[#This Row],[Ladder/Service  Arrival Time]]-Table13[[#This Row],[ Dispatch Time]]</f>
        <v>0</v>
      </c>
      <c r="N305" s="226" t="str">
        <f t="shared" si="27"/>
        <v/>
      </c>
      <c r="O305" s="576" t="str">
        <f t="shared" si="28"/>
        <v/>
      </c>
      <c r="P305" s="573"/>
    </row>
    <row r="306" spans="2:16" x14ac:dyDescent="0.25">
      <c r="B306" s="571">
        <f t="shared" si="29"/>
        <v>297</v>
      </c>
      <c r="C306" s="223"/>
      <c r="D306" s="100"/>
      <c r="E306" s="224"/>
      <c r="F306" s="224"/>
      <c r="G306" s="225">
        <f>Table13[[#This Row],[1st Engine Arrival Time]]-Table13[[#This Row],[ Dispatch Time]]</f>
        <v>0</v>
      </c>
      <c r="H306" s="226" t="str">
        <f t="shared" si="24"/>
        <v/>
      </c>
      <c r="I306" s="224"/>
      <c r="J306" s="226">
        <f t="shared" si="25"/>
        <v>0</v>
      </c>
      <c r="K306" s="226" t="str">
        <f t="shared" si="26"/>
        <v/>
      </c>
      <c r="L306" s="224"/>
      <c r="M306" s="226">
        <f>Table13[[#This Row],[Ladder/Service  Arrival Time]]-Table13[[#This Row],[ Dispatch Time]]</f>
        <v>0</v>
      </c>
      <c r="N306" s="226" t="str">
        <f t="shared" si="27"/>
        <v/>
      </c>
      <c r="O306" s="576" t="str">
        <f t="shared" si="28"/>
        <v/>
      </c>
      <c r="P306" s="573"/>
    </row>
    <row r="307" spans="2:16" x14ac:dyDescent="0.25">
      <c r="B307" s="571">
        <f t="shared" si="29"/>
        <v>298</v>
      </c>
      <c r="C307" s="223"/>
      <c r="D307" s="100"/>
      <c r="E307" s="224"/>
      <c r="F307" s="224"/>
      <c r="G307" s="225">
        <f>Table13[[#This Row],[1st Engine Arrival Time]]-Table13[[#This Row],[ Dispatch Time]]</f>
        <v>0</v>
      </c>
      <c r="H307" s="226" t="str">
        <f t="shared" si="24"/>
        <v/>
      </c>
      <c r="I307" s="224"/>
      <c r="J307" s="226">
        <f t="shared" si="25"/>
        <v>0</v>
      </c>
      <c r="K307" s="226" t="str">
        <f t="shared" si="26"/>
        <v/>
      </c>
      <c r="L307" s="224"/>
      <c r="M307" s="226">
        <f>Table13[[#This Row],[Ladder/Service  Arrival Time]]-Table13[[#This Row],[ Dispatch Time]]</f>
        <v>0</v>
      </c>
      <c r="N307" s="226" t="str">
        <f t="shared" si="27"/>
        <v/>
      </c>
      <c r="O307" s="576" t="str">
        <f t="shared" si="28"/>
        <v/>
      </c>
      <c r="P307" s="573"/>
    </row>
    <row r="308" spans="2:16" x14ac:dyDescent="0.25">
      <c r="B308" s="571">
        <f t="shared" si="29"/>
        <v>299</v>
      </c>
      <c r="C308" s="223"/>
      <c r="D308" s="100"/>
      <c r="E308" s="224"/>
      <c r="F308" s="224"/>
      <c r="G308" s="225">
        <f>Table13[[#This Row],[1st Engine Arrival Time]]-Table13[[#This Row],[ Dispatch Time]]</f>
        <v>0</v>
      </c>
      <c r="H308" s="226" t="str">
        <f t="shared" si="24"/>
        <v/>
      </c>
      <c r="I308" s="224"/>
      <c r="J308" s="226">
        <f t="shared" si="25"/>
        <v>0</v>
      </c>
      <c r="K308" s="226" t="str">
        <f t="shared" si="26"/>
        <v/>
      </c>
      <c r="L308" s="224"/>
      <c r="M308" s="226">
        <f>Table13[[#This Row],[Ladder/Service  Arrival Time]]-Table13[[#This Row],[ Dispatch Time]]</f>
        <v>0</v>
      </c>
      <c r="N308" s="226" t="str">
        <f t="shared" si="27"/>
        <v/>
      </c>
      <c r="O308" s="576" t="str">
        <f t="shared" si="28"/>
        <v/>
      </c>
      <c r="P308" s="573"/>
    </row>
    <row r="309" spans="2:16" x14ac:dyDescent="0.25">
      <c r="B309" s="571">
        <f t="shared" si="29"/>
        <v>300</v>
      </c>
      <c r="C309" s="223"/>
      <c r="D309" s="100"/>
      <c r="E309" s="224"/>
      <c r="F309" s="224"/>
      <c r="G309" s="225">
        <f>Table13[[#This Row],[1st Engine Arrival Time]]-Table13[[#This Row],[ Dispatch Time]]</f>
        <v>0</v>
      </c>
      <c r="H309" s="226" t="str">
        <f t="shared" si="24"/>
        <v/>
      </c>
      <c r="I309" s="224"/>
      <c r="J309" s="226">
        <f t="shared" si="25"/>
        <v>0</v>
      </c>
      <c r="K309" s="226" t="str">
        <f t="shared" si="26"/>
        <v/>
      </c>
      <c r="L309" s="224"/>
      <c r="M309" s="226">
        <f>Table13[[#This Row],[Ladder/Service  Arrival Time]]-Table13[[#This Row],[ Dispatch Time]]</f>
        <v>0</v>
      </c>
      <c r="N309" s="226" t="str">
        <f t="shared" si="27"/>
        <v/>
      </c>
      <c r="O309" s="576" t="str">
        <f t="shared" si="28"/>
        <v/>
      </c>
      <c r="P309" s="573"/>
    </row>
    <row r="310" spans="2:16" x14ac:dyDescent="0.25">
      <c r="B310" s="571">
        <f t="shared" si="29"/>
        <v>301</v>
      </c>
      <c r="C310" s="223"/>
      <c r="D310" s="100"/>
      <c r="E310" s="224"/>
      <c r="F310" s="224"/>
      <c r="G310" s="225">
        <f>Table13[[#This Row],[1st Engine Arrival Time]]-Table13[[#This Row],[ Dispatch Time]]</f>
        <v>0</v>
      </c>
      <c r="H310" s="226" t="str">
        <f t="shared" si="24"/>
        <v/>
      </c>
      <c r="I310" s="224"/>
      <c r="J310" s="226">
        <f t="shared" si="25"/>
        <v>0</v>
      </c>
      <c r="K310" s="226" t="str">
        <f t="shared" si="26"/>
        <v/>
      </c>
      <c r="L310" s="224"/>
      <c r="M310" s="226">
        <f>Table13[[#This Row],[Ladder/Service  Arrival Time]]-Table13[[#This Row],[ Dispatch Time]]</f>
        <v>0</v>
      </c>
      <c r="N310" s="226" t="str">
        <f t="shared" si="27"/>
        <v/>
      </c>
      <c r="O310" s="576" t="str">
        <f t="shared" si="28"/>
        <v/>
      </c>
      <c r="P310" s="573"/>
    </row>
    <row r="311" spans="2:16" x14ac:dyDescent="0.25">
      <c r="B311" s="578"/>
      <c r="C311" s="574"/>
      <c r="D311" s="579" t="s">
        <v>111</v>
      </c>
      <c r="E311" s="523">
        <f>COUNT(E10:E310)</f>
        <v>0</v>
      </c>
      <c r="F311" s="1716" t="s">
        <v>538</v>
      </c>
      <c r="G311" s="1716"/>
      <c r="H311" s="523">
        <f>COUNTIF(H10:H310,"Yes")</f>
        <v>0</v>
      </c>
      <c r="I311" s="574"/>
      <c r="J311" s="574"/>
      <c r="K311" s="580"/>
      <c r="L311" s="574"/>
      <c r="M311" s="1716" t="s">
        <v>539</v>
      </c>
      <c r="N311" s="1716"/>
      <c r="O311" s="523">
        <f>COUNTIF(O10:O310,"Yes")</f>
        <v>0</v>
      </c>
      <c r="P311" s="574"/>
    </row>
    <row r="312" spans="2:16" x14ac:dyDescent="0.25">
      <c r="B312" s="578"/>
      <c r="C312" s="574"/>
      <c r="D312" s="574"/>
      <c r="E312" s="574"/>
      <c r="F312" s="574"/>
      <c r="G312" s="578"/>
      <c r="H312" s="574"/>
      <c r="I312" s="574"/>
      <c r="J312" s="574"/>
      <c r="K312" s="574"/>
      <c r="L312" s="574"/>
      <c r="M312" s="574"/>
      <c r="N312" s="574"/>
      <c r="O312" s="578"/>
      <c r="P312" s="574"/>
    </row>
    <row r="313" spans="2:16" x14ac:dyDescent="0.25">
      <c r="B313" s="1717" t="s">
        <v>823</v>
      </c>
      <c r="C313" s="1717"/>
      <c r="D313" s="1717"/>
      <c r="E313" s="1717"/>
      <c r="F313" s="1717"/>
      <c r="G313" s="1717"/>
      <c r="H313" s="1717"/>
      <c r="I313" s="581">
        <f>IFERROR(H311/D317,0)</f>
        <v>0</v>
      </c>
      <c r="J313" s="574"/>
      <c r="K313" s="574"/>
      <c r="L313" s="574"/>
      <c r="M313" s="574"/>
      <c r="N313" s="574"/>
      <c r="O313" s="578"/>
      <c r="P313" s="574"/>
    </row>
    <row r="314" spans="2:16" x14ac:dyDescent="0.25">
      <c r="B314" s="1717" t="s">
        <v>824</v>
      </c>
      <c r="C314" s="1717"/>
      <c r="D314" s="1717"/>
      <c r="E314" s="1717"/>
      <c r="F314" s="1717"/>
      <c r="G314" s="1717"/>
      <c r="H314" s="1717"/>
      <c r="I314" s="581">
        <f>IFERROR(O311/D317,0)</f>
        <v>0</v>
      </c>
      <c r="J314" s="574"/>
      <c r="K314" s="574"/>
      <c r="L314" s="574"/>
      <c r="M314" s="574"/>
      <c r="N314" s="574"/>
      <c r="O314" s="578"/>
      <c r="P314" s="574"/>
    </row>
    <row r="315" spans="2:16" x14ac:dyDescent="0.25">
      <c r="B315" s="578"/>
      <c r="C315" s="574"/>
      <c r="D315" s="574"/>
      <c r="E315" s="574"/>
      <c r="F315" s="574"/>
      <c r="G315" s="574"/>
      <c r="H315" s="574"/>
      <c r="I315" s="574"/>
      <c r="J315" s="574"/>
      <c r="K315" s="574"/>
      <c r="L315" s="574"/>
      <c r="M315" s="574"/>
      <c r="N315" s="574"/>
      <c r="O315" s="578"/>
      <c r="P315" s="574"/>
    </row>
    <row r="316" spans="2:16" x14ac:dyDescent="0.25">
      <c r="B316" s="578"/>
      <c r="C316" s="574"/>
      <c r="D316" s="574"/>
      <c r="E316" s="574"/>
      <c r="F316" s="574"/>
      <c r="G316" s="574"/>
      <c r="H316" s="574"/>
      <c r="I316" s="574"/>
      <c r="J316" s="574"/>
      <c r="K316" s="574"/>
      <c r="L316" s="574"/>
      <c r="M316" s="574"/>
      <c r="N316" s="574"/>
      <c r="O316" s="578"/>
      <c r="P316" s="574"/>
    </row>
    <row r="317" spans="2:16" x14ac:dyDescent="0.25">
      <c r="B317" s="578"/>
      <c r="C317" s="574"/>
      <c r="D317" s="574">
        <f>E311*0.9</f>
        <v>0</v>
      </c>
      <c r="E317" s="574"/>
      <c r="F317" s="574"/>
      <c r="G317" s="574"/>
      <c r="H317" s="574"/>
      <c r="I317" s="574"/>
      <c r="J317" s="574"/>
      <c r="K317" s="574"/>
      <c r="L317" s="574"/>
      <c r="M317" s="574"/>
      <c r="N317" s="574"/>
      <c r="O317" s="578"/>
      <c r="P317" s="577"/>
    </row>
    <row r="318" spans="2:16" x14ac:dyDescent="0.25">
      <c r="B318" s="578"/>
      <c r="C318" s="574"/>
      <c r="D318" s="574"/>
      <c r="E318" s="574"/>
      <c r="F318" s="574"/>
      <c r="G318" s="574"/>
      <c r="H318" s="574"/>
      <c r="I318" s="574"/>
      <c r="J318" s="574"/>
      <c r="K318" s="574"/>
      <c r="L318" s="574"/>
      <c r="M318" s="574"/>
      <c r="N318" s="574"/>
      <c r="O318" s="578"/>
      <c r="P318" s="577"/>
    </row>
    <row r="319" spans="2:16" x14ac:dyDescent="0.25">
      <c r="B319" s="582"/>
      <c r="C319" s="577"/>
      <c r="D319" s="577"/>
      <c r="E319" s="577"/>
      <c r="F319" s="577"/>
      <c r="G319" s="577"/>
      <c r="H319" s="577"/>
      <c r="I319" s="577"/>
      <c r="J319" s="577"/>
      <c r="K319" s="577"/>
      <c r="L319" s="577"/>
      <c r="M319" s="577"/>
      <c r="N319" s="577"/>
      <c r="O319" s="582"/>
      <c r="P319" s="577"/>
    </row>
    <row r="320" spans="2:16" x14ac:dyDescent="0.25">
      <c r="B320" s="582"/>
      <c r="C320" s="577"/>
      <c r="D320" s="577"/>
      <c r="E320" s="577"/>
      <c r="F320" s="577"/>
      <c r="G320" s="577"/>
      <c r="H320" s="577"/>
      <c r="I320" s="577"/>
      <c r="J320" s="577"/>
      <c r="K320" s="577"/>
      <c r="L320" s="577"/>
      <c r="M320" s="577"/>
      <c r="N320" s="577"/>
      <c r="O320" s="582"/>
      <c r="P320" s="577"/>
    </row>
    <row r="321" spans="2:16" x14ac:dyDescent="0.25">
      <c r="B321" s="582"/>
      <c r="C321" s="577"/>
      <c r="D321" s="577"/>
      <c r="E321" s="577"/>
      <c r="F321" s="577"/>
      <c r="G321" s="577"/>
      <c r="H321" s="577"/>
      <c r="I321" s="577"/>
      <c r="J321" s="577"/>
      <c r="K321" s="577"/>
      <c r="L321" s="577"/>
      <c r="M321" s="577"/>
      <c r="N321" s="577"/>
      <c r="O321" s="582"/>
      <c r="P321" s="577"/>
    </row>
    <row r="322" spans="2:16" x14ac:dyDescent="0.25">
      <c r="B322" s="582"/>
      <c r="C322" s="577"/>
      <c r="D322" s="577"/>
      <c r="E322" s="577"/>
      <c r="F322" s="577"/>
      <c r="G322" s="577"/>
      <c r="H322" s="577"/>
      <c r="I322" s="577"/>
      <c r="J322" s="577"/>
      <c r="K322" s="577"/>
      <c r="L322" s="577"/>
      <c r="M322" s="577"/>
      <c r="N322" s="577"/>
      <c r="O322" s="582"/>
      <c r="P322" s="577"/>
    </row>
    <row r="323" spans="2:16" x14ac:dyDescent="0.25">
      <c r="B323" s="582"/>
      <c r="C323" s="577"/>
      <c r="D323" s="577"/>
      <c r="E323" s="577"/>
      <c r="F323" s="577"/>
      <c r="G323" s="577"/>
      <c r="H323" s="577"/>
      <c r="I323" s="577"/>
      <c r="J323" s="577"/>
      <c r="K323" s="577"/>
      <c r="L323" s="577"/>
      <c r="M323" s="577"/>
      <c r="N323" s="577"/>
      <c r="O323" s="582"/>
      <c r="P323" s="577"/>
    </row>
    <row r="324" spans="2:16" x14ac:dyDescent="0.25">
      <c r="B324" s="582"/>
      <c r="C324" s="577"/>
      <c r="D324" s="577"/>
      <c r="E324" s="577"/>
      <c r="F324" s="577"/>
      <c r="G324" s="577"/>
      <c r="H324" s="577"/>
      <c r="I324" s="577"/>
      <c r="J324" s="577"/>
      <c r="K324" s="577"/>
      <c r="L324" s="577"/>
      <c r="M324" s="577"/>
      <c r="N324" s="577"/>
      <c r="O324" s="582"/>
    </row>
    <row r="325" spans="2:16" x14ac:dyDescent="0.25">
      <c r="B325" s="582"/>
      <c r="C325" s="577"/>
      <c r="D325" s="577"/>
      <c r="E325" s="577"/>
      <c r="F325" s="577"/>
      <c r="G325" s="577"/>
      <c r="H325" s="577"/>
      <c r="I325" s="577"/>
      <c r="J325" s="577"/>
      <c r="K325" s="577"/>
      <c r="L325" s="577"/>
      <c r="M325" s="577"/>
      <c r="N325" s="577"/>
      <c r="O325" s="582"/>
    </row>
  </sheetData>
  <sheetProtection algorithmName="SHA-512" hashValue="wqkY2gE3K6QtyhW2DR9X8w5fwOTp2+VWgIFkL01FSn3pX6D8fiXiH5XmIrWeh3SpXHzc8k0qe8nr/7F/hVhHsA==" saltValue="9kNFB0Jhlr9IPUtshwkshA==" spinCount="100000" sheet="1" objects="1" scenarios="1"/>
  <mergeCells count="11">
    <mergeCell ref="F311:G311"/>
    <mergeCell ref="M311:N311"/>
    <mergeCell ref="B313:H313"/>
    <mergeCell ref="B314:H314"/>
    <mergeCell ref="B1:P1"/>
    <mergeCell ref="J4:N4"/>
    <mergeCell ref="B6:H6"/>
    <mergeCell ref="J6:N6"/>
    <mergeCell ref="B7:H7"/>
    <mergeCell ref="J7:N7"/>
    <mergeCell ref="I2:M2"/>
  </mergeCells>
  <pageMargins left="0.7" right="0.7" top="0.75" bottom="0.75" header="0.3" footer="0.3"/>
  <pageSetup orientation="portrait" r:id="rId1"/>
  <drawing r:id="rId2"/>
  <tableParts count="2">
    <tablePart r:id="rId3"/>
    <tablePart r:id="rId4"/>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02E5-156F-432A-9FC3-3C56C50666E1}">
  <sheetPr codeName="Sheet75">
    <tabColor theme="1"/>
  </sheetPr>
  <dimension ref="B1:J56"/>
  <sheetViews>
    <sheetView showGridLines="0" showRowColHeaders="0" zoomScaleNormal="100" workbookViewId="0">
      <selection activeCell="P7" sqref="P7"/>
    </sheetView>
  </sheetViews>
  <sheetFormatPr defaultColWidth="9.140625" defaultRowHeight="12.75" x14ac:dyDescent="0.25"/>
  <cols>
    <col min="1" max="1" width="16" style="230" customWidth="1"/>
    <col min="2" max="2" width="46.85546875" style="230" customWidth="1"/>
    <col min="3" max="3" width="1" style="230" customWidth="1"/>
    <col min="4" max="4" width="9" style="230" customWidth="1"/>
    <col min="5" max="5" width="1" style="230" customWidth="1"/>
    <col min="6" max="6" width="10.85546875" style="230" customWidth="1"/>
    <col min="7" max="7" width="1" style="230" customWidth="1"/>
    <col min="8" max="8" width="8" style="230" customWidth="1"/>
    <col min="9" max="9" width="1" style="230" customWidth="1"/>
    <col min="10" max="10" width="12" style="230" customWidth="1"/>
    <col min="11" max="11" width="13" style="230" customWidth="1"/>
    <col min="12" max="16384" width="9.140625" style="230"/>
  </cols>
  <sheetData>
    <row r="1" spans="2:10" ht="18.75" customHeight="1" x14ac:dyDescent="0.25">
      <c r="B1" s="1726" t="s">
        <v>540</v>
      </c>
      <c r="C1" s="1726"/>
      <c r="D1" s="1726"/>
      <c r="E1" s="1726"/>
      <c r="F1" s="1726"/>
      <c r="G1" s="1726"/>
      <c r="H1" s="1726"/>
      <c r="I1" s="1726"/>
      <c r="J1" s="1726"/>
    </row>
    <row r="2" spans="2:10" ht="30.75" customHeight="1" x14ac:dyDescent="0.25">
      <c r="B2" s="1727" t="s">
        <v>541</v>
      </c>
      <c r="C2" s="1728"/>
      <c r="D2" s="1729" t="s">
        <v>542</v>
      </c>
      <c r="E2" s="1730"/>
      <c r="F2" s="1729" t="s">
        <v>543</v>
      </c>
      <c r="G2" s="1730"/>
      <c r="H2" s="1729" t="s">
        <v>544</v>
      </c>
      <c r="I2" s="1730"/>
      <c r="J2" s="231" t="s">
        <v>545</v>
      </c>
    </row>
    <row r="3" spans="2:10" ht="15.95" customHeight="1" x14ac:dyDescent="0.25">
      <c r="B3" s="1731" t="s">
        <v>546</v>
      </c>
      <c r="C3" s="1732"/>
      <c r="D3" s="1733">
        <v>300</v>
      </c>
      <c r="E3" s="1734"/>
      <c r="F3" s="1735" t="s">
        <v>547</v>
      </c>
      <c r="G3" s="1736"/>
      <c r="H3" s="1737">
        <v>30</v>
      </c>
      <c r="I3" s="1738"/>
      <c r="J3" s="232">
        <v>0.05</v>
      </c>
    </row>
    <row r="4" spans="2:10" ht="15.95" customHeight="1" x14ac:dyDescent="0.25">
      <c r="B4" s="1731" t="s">
        <v>548</v>
      </c>
      <c r="C4" s="1732"/>
      <c r="D4" s="1733">
        <v>1</v>
      </c>
      <c r="E4" s="1734"/>
      <c r="F4" s="1737">
        <v>12</v>
      </c>
      <c r="G4" s="1738"/>
      <c r="H4" s="1737">
        <v>12</v>
      </c>
      <c r="I4" s="1738"/>
      <c r="J4" s="232">
        <v>0.02</v>
      </c>
    </row>
    <row r="5" spans="2:10" ht="15.95" customHeight="1" x14ac:dyDescent="0.25">
      <c r="B5" s="1731" t="s">
        <v>549</v>
      </c>
      <c r="C5" s="1732"/>
      <c r="D5" s="1741" t="s">
        <v>550</v>
      </c>
      <c r="E5" s="1742"/>
      <c r="F5" s="1735" t="s">
        <v>551</v>
      </c>
      <c r="G5" s="1736"/>
      <c r="H5" s="1737">
        <v>24</v>
      </c>
      <c r="I5" s="1738"/>
      <c r="J5" s="232">
        <v>0.04</v>
      </c>
    </row>
    <row r="6" spans="2:10" ht="30" customHeight="1" x14ac:dyDescent="0.25">
      <c r="B6" s="1739" t="s">
        <v>552</v>
      </c>
      <c r="C6" s="1740"/>
      <c r="D6" s="1733">
        <v>1</v>
      </c>
      <c r="E6" s="1734"/>
      <c r="F6" s="1737">
        <v>100</v>
      </c>
      <c r="G6" s="1738"/>
      <c r="H6" s="1737">
        <v>100</v>
      </c>
      <c r="I6" s="1738"/>
      <c r="J6" s="232">
        <v>0.17</v>
      </c>
    </row>
    <row r="7" spans="2:10" ht="30" customHeight="1" x14ac:dyDescent="0.25">
      <c r="B7" s="1739" t="s">
        <v>553</v>
      </c>
      <c r="C7" s="1740"/>
      <c r="D7" s="1733">
        <v>1</v>
      </c>
      <c r="E7" s="1734"/>
      <c r="F7" s="1737">
        <v>20</v>
      </c>
      <c r="G7" s="1738"/>
      <c r="H7" s="1737">
        <v>20</v>
      </c>
      <c r="I7" s="1738"/>
      <c r="J7" s="232">
        <v>0.03</v>
      </c>
    </row>
    <row r="8" spans="2:10" ht="53.25" customHeight="1" x14ac:dyDescent="0.25">
      <c r="B8" s="1743" t="s">
        <v>554</v>
      </c>
      <c r="C8" s="1740"/>
      <c r="D8" s="1744">
        <v>1</v>
      </c>
      <c r="E8" s="1745"/>
      <c r="F8" s="1746">
        <v>30</v>
      </c>
      <c r="G8" s="1747"/>
      <c r="H8" s="1746">
        <v>30</v>
      </c>
      <c r="I8" s="1747"/>
      <c r="J8" s="233">
        <v>0.05</v>
      </c>
    </row>
    <row r="9" spans="2:10" ht="15.95" customHeight="1" x14ac:dyDescent="0.25">
      <c r="B9" s="1731" t="s">
        <v>555</v>
      </c>
      <c r="C9" s="1732"/>
      <c r="D9" s="1733">
        <v>2</v>
      </c>
      <c r="E9" s="1734"/>
      <c r="F9" s="1737">
        <v>10</v>
      </c>
      <c r="G9" s="1738"/>
      <c r="H9" s="1737">
        <v>20</v>
      </c>
      <c r="I9" s="1738"/>
      <c r="J9" s="232">
        <v>0.03</v>
      </c>
    </row>
    <row r="10" spans="2:10" ht="15.95" customHeight="1" x14ac:dyDescent="0.25">
      <c r="B10" s="1731" t="s">
        <v>556</v>
      </c>
      <c r="C10" s="1732"/>
      <c r="D10" s="1733">
        <v>4</v>
      </c>
      <c r="E10" s="1734"/>
      <c r="F10" s="1737">
        <v>24</v>
      </c>
      <c r="G10" s="1738"/>
      <c r="H10" s="1737">
        <v>96</v>
      </c>
      <c r="I10" s="1738"/>
      <c r="J10" s="232">
        <v>0.16</v>
      </c>
    </row>
    <row r="11" spans="2:10" ht="15.95" customHeight="1" x14ac:dyDescent="0.25">
      <c r="B11" s="1731" t="s">
        <v>557</v>
      </c>
      <c r="C11" s="1732"/>
      <c r="D11" s="1733">
        <v>4</v>
      </c>
      <c r="E11" s="1734"/>
      <c r="F11" s="1737">
        <v>6</v>
      </c>
      <c r="G11" s="1738"/>
      <c r="H11" s="1737">
        <v>24</v>
      </c>
      <c r="I11" s="1738"/>
      <c r="J11" s="232">
        <v>0.04</v>
      </c>
    </row>
    <row r="12" spans="2:10" ht="51.75" customHeight="1" x14ac:dyDescent="0.25">
      <c r="B12" s="1739" t="s">
        <v>558</v>
      </c>
      <c r="C12" s="1740"/>
      <c r="D12" s="1744">
        <v>2</v>
      </c>
      <c r="E12" s="1745"/>
      <c r="F12" s="1746">
        <v>2</v>
      </c>
      <c r="G12" s="1747"/>
      <c r="H12" s="1746">
        <v>4</v>
      </c>
      <c r="I12" s="1747"/>
      <c r="J12" s="233">
        <v>0.01</v>
      </c>
    </row>
    <row r="13" spans="2:10" ht="53.25" customHeight="1" x14ac:dyDescent="0.25">
      <c r="B13" s="1743" t="s">
        <v>605</v>
      </c>
      <c r="C13" s="1740"/>
      <c r="D13" s="1744">
        <v>2</v>
      </c>
      <c r="E13" s="1745"/>
      <c r="F13" s="1746">
        <v>2</v>
      </c>
      <c r="G13" s="1747"/>
      <c r="H13" s="1746">
        <v>4</v>
      </c>
      <c r="I13" s="1747"/>
      <c r="J13" s="233">
        <v>0.01</v>
      </c>
    </row>
    <row r="14" spans="2:10" ht="15.95" customHeight="1" x14ac:dyDescent="0.25">
      <c r="B14" s="1731" t="s">
        <v>559</v>
      </c>
      <c r="C14" s="1732"/>
      <c r="D14" s="1733">
        <v>1</v>
      </c>
      <c r="E14" s="1734"/>
      <c r="F14" s="1737">
        <v>4</v>
      </c>
      <c r="G14" s="1738"/>
      <c r="H14" s="1737">
        <v>4</v>
      </c>
      <c r="I14" s="1738"/>
      <c r="J14" s="232">
        <v>0.01</v>
      </c>
    </row>
    <row r="15" spans="2:10" ht="51.75" customHeight="1" x14ac:dyDescent="0.25">
      <c r="B15" s="1739" t="s">
        <v>560</v>
      </c>
      <c r="C15" s="1740"/>
      <c r="D15" s="1733">
        <v>1</v>
      </c>
      <c r="E15" s="1734"/>
      <c r="F15" s="1737">
        <v>4</v>
      </c>
      <c r="G15" s="1738"/>
      <c r="H15" s="1737">
        <v>4</v>
      </c>
      <c r="I15" s="1738"/>
      <c r="J15" s="232">
        <v>0.01</v>
      </c>
    </row>
    <row r="16" spans="2:10" ht="39" customHeight="1" x14ac:dyDescent="0.25">
      <c r="B16" s="1739" t="s">
        <v>561</v>
      </c>
      <c r="C16" s="1740"/>
      <c r="D16" s="1733">
        <v>1</v>
      </c>
      <c r="E16" s="1734"/>
      <c r="F16" s="1737">
        <v>4</v>
      </c>
      <c r="G16" s="1738"/>
      <c r="H16" s="1737">
        <v>4</v>
      </c>
      <c r="I16" s="1738"/>
      <c r="J16" s="232">
        <v>0.01</v>
      </c>
    </row>
    <row r="17" spans="2:10" ht="15.95" customHeight="1" x14ac:dyDescent="0.25">
      <c r="B17" s="1731" t="s">
        <v>562</v>
      </c>
      <c r="C17" s="1732"/>
      <c r="D17" s="1733">
        <v>1</v>
      </c>
      <c r="E17" s="1734"/>
      <c r="F17" s="1737">
        <v>32</v>
      </c>
      <c r="G17" s="1738"/>
      <c r="H17" s="1737">
        <v>32</v>
      </c>
      <c r="I17" s="1738"/>
      <c r="J17" s="232">
        <v>0.05</v>
      </c>
    </row>
    <row r="18" spans="2:10" ht="15.95" customHeight="1" x14ac:dyDescent="0.25">
      <c r="B18" s="1731" t="s">
        <v>563</v>
      </c>
      <c r="C18" s="1732"/>
      <c r="D18" s="1733">
        <v>1</v>
      </c>
      <c r="E18" s="1734"/>
      <c r="F18" s="1737">
        <v>16</v>
      </c>
      <c r="G18" s="1738"/>
      <c r="H18" s="1737">
        <v>16</v>
      </c>
      <c r="I18" s="1738"/>
      <c r="J18" s="232">
        <v>0.03</v>
      </c>
    </row>
    <row r="19" spans="2:10" ht="15.95" customHeight="1" x14ac:dyDescent="0.25">
      <c r="B19" s="1731" t="s">
        <v>564</v>
      </c>
      <c r="C19" s="1732"/>
      <c r="D19" s="1733">
        <v>1</v>
      </c>
      <c r="E19" s="1734"/>
      <c r="F19" s="1737">
        <v>1</v>
      </c>
      <c r="G19" s="1738"/>
      <c r="H19" s="1737">
        <v>10</v>
      </c>
      <c r="I19" s="1738"/>
      <c r="J19" s="232">
        <v>0.02</v>
      </c>
    </row>
    <row r="20" spans="2:10" ht="15.95" customHeight="1" x14ac:dyDescent="0.25">
      <c r="B20" s="1731" t="s">
        <v>565</v>
      </c>
      <c r="C20" s="1732"/>
      <c r="D20" s="1733">
        <v>1</v>
      </c>
      <c r="E20" s="1734"/>
      <c r="F20" s="1737">
        <v>16</v>
      </c>
      <c r="G20" s="1738"/>
      <c r="H20" s="1737">
        <v>16</v>
      </c>
      <c r="I20" s="1738"/>
      <c r="J20" s="232">
        <v>0.03</v>
      </c>
    </row>
    <row r="21" spans="2:10" ht="15.95" customHeight="1" x14ac:dyDescent="0.25">
      <c r="B21" s="1731" t="s">
        <v>566</v>
      </c>
      <c r="C21" s="1732"/>
      <c r="D21" s="1733">
        <v>1</v>
      </c>
      <c r="E21" s="1734"/>
      <c r="F21" s="1737">
        <v>100</v>
      </c>
      <c r="G21" s="1738"/>
      <c r="H21" s="1737">
        <v>100</v>
      </c>
      <c r="I21" s="1738"/>
      <c r="J21" s="232">
        <v>0.17</v>
      </c>
    </row>
    <row r="22" spans="2:10" ht="15.95" customHeight="1" x14ac:dyDescent="0.25">
      <c r="B22" s="1731" t="s">
        <v>567</v>
      </c>
      <c r="C22" s="1732"/>
      <c r="D22" s="1733">
        <v>1</v>
      </c>
      <c r="E22" s="1734"/>
      <c r="F22" s="1737">
        <v>50</v>
      </c>
      <c r="G22" s="1738"/>
      <c r="H22" s="1737">
        <v>50</v>
      </c>
      <c r="I22" s="1738"/>
      <c r="J22" s="232">
        <v>0.08</v>
      </c>
    </row>
    <row r="23" spans="2:10" ht="5.25" customHeight="1" x14ac:dyDescent="0.25">
      <c r="B23" s="234" t="s">
        <v>568</v>
      </c>
      <c r="C23" s="234"/>
      <c r="D23" s="235"/>
      <c r="E23" s="235"/>
      <c r="F23" s="236"/>
      <c r="G23" s="236"/>
      <c r="H23" s="236"/>
      <c r="I23" s="236"/>
      <c r="J23" s="237"/>
    </row>
    <row r="24" spans="2:10" ht="15.95" customHeight="1" x14ac:dyDescent="0.25">
      <c r="B24" s="1748" t="s">
        <v>569</v>
      </c>
      <c r="C24" s="1748"/>
      <c r="D24" s="1748"/>
      <c r="E24" s="1748"/>
      <c r="F24" s="1748"/>
      <c r="G24" s="1748"/>
      <c r="H24" s="1748"/>
      <c r="I24" s="1748"/>
      <c r="J24" s="1748"/>
    </row>
    <row r="25" spans="2:10" ht="15.95" customHeight="1" x14ac:dyDescent="0.25">
      <c r="B25" s="1748" t="s">
        <v>570</v>
      </c>
      <c r="C25" s="1748"/>
      <c r="D25" s="1748"/>
      <c r="E25" s="1748"/>
      <c r="F25" s="1748"/>
      <c r="G25" s="1748"/>
      <c r="H25" s="1748"/>
      <c r="I25" s="1748"/>
      <c r="J25" s="1748"/>
    </row>
    <row r="26" spans="2:10" ht="15.95" customHeight="1" x14ac:dyDescent="0.25">
      <c r="B26" s="238"/>
      <c r="C26" s="238"/>
      <c r="D26" s="238"/>
      <c r="E26" s="238"/>
      <c r="F26" s="238"/>
      <c r="G26" s="238"/>
      <c r="H26" s="238"/>
      <c r="I26" s="238"/>
      <c r="J26" s="238"/>
    </row>
    <row r="27" spans="2:10" ht="15.95" customHeight="1" x14ac:dyDescent="0.25">
      <c r="B27" s="238"/>
      <c r="C27" s="238"/>
      <c r="D27" s="238"/>
      <c r="E27" s="238"/>
      <c r="F27" s="238"/>
      <c r="G27" s="238"/>
      <c r="H27" s="238"/>
      <c r="I27" s="238"/>
      <c r="J27" s="238"/>
    </row>
    <row r="28" spans="2:10" ht="15.95" customHeight="1" x14ac:dyDescent="0.25">
      <c r="B28" s="238"/>
      <c r="C28" s="238"/>
      <c r="D28" s="238"/>
      <c r="E28" s="238"/>
      <c r="F28" s="238"/>
      <c r="G28" s="238"/>
      <c r="H28" s="238"/>
      <c r="I28" s="238"/>
      <c r="J28" s="238"/>
    </row>
    <row r="29" spans="2:10" ht="16.5" customHeight="1" x14ac:dyDescent="0.25">
      <c r="B29" s="234"/>
      <c r="C29" s="234"/>
      <c r="D29" s="235"/>
      <c r="E29" s="235"/>
      <c r="F29" s="236"/>
      <c r="G29" s="236"/>
      <c r="H29" s="236"/>
      <c r="I29" s="236"/>
      <c r="J29" s="237"/>
    </row>
    <row r="30" spans="2:10" ht="21" customHeight="1" x14ac:dyDescent="0.25">
      <c r="B30" s="1726" t="s">
        <v>571</v>
      </c>
      <c r="C30" s="1726"/>
      <c r="D30" s="1726"/>
      <c r="E30" s="1726"/>
      <c r="F30" s="1726"/>
      <c r="G30" s="1726"/>
      <c r="H30" s="1726"/>
      <c r="I30" s="1726"/>
      <c r="J30" s="1726"/>
    </row>
    <row r="31" spans="2:10" ht="30" customHeight="1" x14ac:dyDescent="0.25">
      <c r="B31" s="239" t="s">
        <v>572</v>
      </c>
      <c r="C31" s="1729" t="s">
        <v>542</v>
      </c>
      <c r="D31" s="1730"/>
      <c r="E31" s="1729" t="s">
        <v>543</v>
      </c>
      <c r="F31" s="1730"/>
      <c r="G31" s="1729" t="s">
        <v>544</v>
      </c>
      <c r="H31" s="1730"/>
      <c r="I31" s="1729" t="s">
        <v>545</v>
      </c>
      <c r="J31" s="1730"/>
    </row>
    <row r="32" spans="2:10" ht="15.95" customHeight="1" x14ac:dyDescent="0.25">
      <c r="B32" s="240" t="s">
        <v>556</v>
      </c>
      <c r="C32" s="1733">
        <v>4</v>
      </c>
      <c r="D32" s="1734"/>
      <c r="E32" s="1737">
        <v>24</v>
      </c>
      <c r="F32" s="1738"/>
      <c r="G32" s="1737">
        <v>96</v>
      </c>
      <c r="H32" s="1738"/>
      <c r="I32" s="1749">
        <v>0.16</v>
      </c>
      <c r="J32" s="1750"/>
    </row>
    <row r="33" spans="2:10" ht="15.95" customHeight="1" x14ac:dyDescent="0.25">
      <c r="B33" s="240" t="s">
        <v>557</v>
      </c>
      <c r="C33" s="1733">
        <v>4</v>
      </c>
      <c r="D33" s="1734"/>
      <c r="E33" s="1737">
        <v>6</v>
      </c>
      <c r="F33" s="1738"/>
      <c r="G33" s="1737">
        <v>24</v>
      </c>
      <c r="H33" s="1738"/>
      <c r="I33" s="1749">
        <v>0.04</v>
      </c>
      <c r="J33" s="1750"/>
    </row>
    <row r="34" spans="2:10" ht="51.75" customHeight="1" x14ac:dyDescent="0.25">
      <c r="B34" s="241" t="s">
        <v>558</v>
      </c>
      <c r="C34" s="1744">
        <v>6</v>
      </c>
      <c r="D34" s="1745"/>
      <c r="E34" s="1746">
        <v>2</v>
      </c>
      <c r="F34" s="1747"/>
      <c r="G34" s="1746">
        <v>12</v>
      </c>
      <c r="H34" s="1747"/>
      <c r="I34" s="1751">
        <v>0.02</v>
      </c>
      <c r="J34" s="1752"/>
    </row>
    <row r="35" spans="2:10" ht="51.75" customHeight="1" x14ac:dyDescent="0.25">
      <c r="B35" s="241" t="s">
        <v>573</v>
      </c>
      <c r="C35" s="1744">
        <v>1</v>
      </c>
      <c r="D35" s="1745"/>
      <c r="E35" s="1746">
        <v>25</v>
      </c>
      <c r="F35" s="1747"/>
      <c r="G35" s="1746">
        <v>25</v>
      </c>
      <c r="H35" s="1747"/>
      <c r="I35" s="1751">
        <v>0.04</v>
      </c>
      <c r="J35" s="1752"/>
    </row>
    <row r="36" spans="2:10" ht="39" customHeight="1" x14ac:dyDescent="0.25">
      <c r="B36" s="241" t="s">
        <v>574</v>
      </c>
      <c r="C36" s="1733">
        <v>3</v>
      </c>
      <c r="D36" s="1734"/>
      <c r="E36" s="1737">
        <v>4</v>
      </c>
      <c r="F36" s="1738"/>
      <c r="G36" s="1737">
        <v>12</v>
      </c>
      <c r="H36" s="1738"/>
      <c r="I36" s="1749">
        <v>0.02</v>
      </c>
      <c r="J36" s="1750"/>
    </row>
    <row r="37" spans="2:10" ht="51.75" customHeight="1" x14ac:dyDescent="0.25">
      <c r="B37" s="241" t="s">
        <v>575</v>
      </c>
      <c r="C37" s="1744">
        <v>1</v>
      </c>
      <c r="D37" s="1745"/>
      <c r="E37" s="1746">
        <v>20</v>
      </c>
      <c r="F37" s="1747"/>
      <c r="G37" s="1746">
        <v>20</v>
      </c>
      <c r="H37" s="1747"/>
      <c r="I37" s="1751">
        <v>0.03</v>
      </c>
      <c r="J37" s="1752"/>
    </row>
    <row r="38" spans="2:10" ht="53.25" customHeight="1" x14ac:dyDescent="0.25">
      <c r="B38" s="241" t="s">
        <v>576</v>
      </c>
      <c r="C38" s="1733">
        <v>1</v>
      </c>
      <c r="D38" s="1734"/>
      <c r="E38" s="1737">
        <v>20</v>
      </c>
      <c r="F38" s="1738"/>
      <c r="G38" s="1737">
        <v>20</v>
      </c>
      <c r="H38" s="1738"/>
      <c r="I38" s="1749">
        <v>0.03</v>
      </c>
      <c r="J38" s="1750"/>
    </row>
    <row r="39" spans="2:10" ht="26.25" customHeight="1" x14ac:dyDescent="0.25">
      <c r="B39" s="241" t="s">
        <v>577</v>
      </c>
      <c r="C39" s="1733">
        <v>1</v>
      </c>
      <c r="D39" s="1734"/>
      <c r="E39" s="1737">
        <v>20</v>
      </c>
      <c r="F39" s="1738"/>
      <c r="G39" s="1737">
        <v>20</v>
      </c>
      <c r="H39" s="1738"/>
      <c r="I39" s="1749">
        <v>0.03</v>
      </c>
      <c r="J39" s="1750"/>
    </row>
    <row r="40" spans="2:10" ht="51" customHeight="1" x14ac:dyDescent="0.25">
      <c r="B40" s="278" t="s">
        <v>605</v>
      </c>
      <c r="C40" s="1744">
        <v>4</v>
      </c>
      <c r="D40" s="1745"/>
      <c r="E40" s="1746">
        <v>2</v>
      </c>
      <c r="F40" s="1747"/>
      <c r="G40" s="1746">
        <v>8</v>
      </c>
      <c r="H40" s="1747"/>
      <c r="I40" s="1751">
        <v>0.01</v>
      </c>
      <c r="J40" s="1752"/>
    </row>
    <row r="41" spans="2:10" ht="15.95" customHeight="1" x14ac:dyDescent="0.25">
      <c r="B41" s="240" t="s">
        <v>578</v>
      </c>
      <c r="C41" s="1733">
        <v>2</v>
      </c>
      <c r="D41" s="1734"/>
      <c r="E41" s="1737">
        <v>2</v>
      </c>
      <c r="F41" s="1738"/>
      <c r="G41" s="1737">
        <v>4</v>
      </c>
      <c r="H41" s="1738"/>
      <c r="I41" s="1749">
        <v>0.01</v>
      </c>
      <c r="J41" s="1750"/>
    </row>
    <row r="42" spans="2:10" ht="15.95" customHeight="1" x14ac:dyDescent="0.25">
      <c r="B42" s="240" t="s">
        <v>579</v>
      </c>
      <c r="C42" s="1733">
        <v>4</v>
      </c>
      <c r="D42" s="1734"/>
      <c r="E42" s="1737">
        <v>2</v>
      </c>
      <c r="F42" s="1738"/>
      <c r="G42" s="1737">
        <v>8</v>
      </c>
      <c r="H42" s="1738"/>
      <c r="I42" s="1749">
        <v>0.01</v>
      </c>
      <c r="J42" s="1750"/>
    </row>
    <row r="43" spans="2:10" ht="15.95" customHeight="1" x14ac:dyDescent="0.25">
      <c r="B43" s="240" t="s">
        <v>562</v>
      </c>
      <c r="C43" s="1733">
        <v>1</v>
      </c>
      <c r="D43" s="1734"/>
      <c r="E43" s="1737">
        <v>32</v>
      </c>
      <c r="F43" s="1738"/>
      <c r="G43" s="1737">
        <v>32</v>
      </c>
      <c r="H43" s="1738"/>
      <c r="I43" s="1749">
        <v>0.05</v>
      </c>
      <c r="J43" s="1750"/>
    </row>
    <row r="44" spans="2:10" ht="15.95" customHeight="1" x14ac:dyDescent="0.25">
      <c r="B44" s="240" t="s">
        <v>563</v>
      </c>
      <c r="C44" s="1733">
        <v>1</v>
      </c>
      <c r="D44" s="1734"/>
      <c r="E44" s="1737">
        <v>16</v>
      </c>
      <c r="F44" s="1738"/>
      <c r="G44" s="1737">
        <v>16</v>
      </c>
      <c r="H44" s="1738"/>
      <c r="I44" s="1749">
        <v>0.03</v>
      </c>
      <c r="J44" s="1750"/>
    </row>
    <row r="45" spans="2:10" ht="15.95" customHeight="1" x14ac:dyDescent="0.25">
      <c r="B45" s="240" t="s">
        <v>565</v>
      </c>
      <c r="C45" s="1733">
        <v>1</v>
      </c>
      <c r="D45" s="1734"/>
      <c r="E45" s="1737">
        <v>25</v>
      </c>
      <c r="F45" s="1738"/>
      <c r="G45" s="1737">
        <v>25</v>
      </c>
      <c r="H45" s="1738"/>
      <c r="I45" s="1749">
        <v>0.04</v>
      </c>
      <c r="J45" s="1750"/>
    </row>
    <row r="46" spans="2:10" ht="15.95" customHeight="1" x14ac:dyDescent="0.25">
      <c r="B46" s="240" t="s">
        <v>580</v>
      </c>
      <c r="C46" s="1733">
        <v>1</v>
      </c>
      <c r="D46" s="1734"/>
      <c r="E46" s="1737">
        <v>25</v>
      </c>
      <c r="F46" s="1738"/>
      <c r="G46" s="1737">
        <v>25</v>
      </c>
      <c r="H46" s="1738"/>
      <c r="I46" s="1749">
        <v>0.04</v>
      </c>
      <c r="J46" s="1750"/>
    </row>
    <row r="47" spans="2:10" ht="15.95" customHeight="1" x14ac:dyDescent="0.25">
      <c r="B47" s="242" t="s">
        <v>581</v>
      </c>
      <c r="C47" s="1753">
        <v>1</v>
      </c>
      <c r="D47" s="1754"/>
      <c r="E47" s="1755">
        <v>4</v>
      </c>
      <c r="F47" s="1756"/>
      <c r="G47" s="1755">
        <v>4</v>
      </c>
      <c r="H47" s="1756"/>
      <c r="I47" s="1757">
        <v>0.01</v>
      </c>
      <c r="J47" s="1758"/>
    </row>
    <row r="48" spans="2:10" ht="15.95" customHeight="1" x14ac:dyDescent="0.25">
      <c r="B48" s="243" t="s">
        <v>582</v>
      </c>
      <c r="C48" s="1759">
        <v>1</v>
      </c>
      <c r="D48" s="1760"/>
      <c r="E48" s="1761">
        <v>5</v>
      </c>
      <c r="F48" s="1762"/>
      <c r="G48" s="1761">
        <v>5</v>
      </c>
      <c r="H48" s="1762"/>
      <c r="I48" s="1763">
        <v>0.01</v>
      </c>
      <c r="J48" s="1764"/>
    </row>
    <row r="49" spans="2:10" ht="21" customHeight="1" x14ac:dyDescent="0.25">
      <c r="B49" s="1765" t="s">
        <v>583</v>
      </c>
      <c r="C49" s="1726"/>
      <c r="D49" s="1726"/>
      <c r="E49" s="1726"/>
      <c r="F49" s="1726"/>
      <c r="G49" s="1726"/>
      <c r="H49" s="1726"/>
      <c r="I49" s="1726"/>
      <c r="J49" s="1766"/>
    </row>
    <row r="50" spans="2:10" ht="15.95" customHeight="1" x14ac:dyDescent="0.25">
      <c r="B50" s="240" t="s">
        <v>580</v>
      </c>
      <c r="C50" s="1733">
        <v>1</v>
      </c>
      <c r="D50" s="1734"/>
      <c r="E50" s="1737">
        <v>25</v>
      </c>
      <c r="F50" s="1738"/>
      <c r="G50" s="1737">
        <v>25</v>
      </c>
      <c r="H50" s="1738"/>
      <c r="I50" s="1749">
        <v>0.04</v>
      </c>
      <c r="J50" s="1750"/>
    </row>
    <row r="51" spans="2:10" ht="15.95" customHeight="1" x14ac:dyDescent="0.25">
      <c r="B51" s="240" t="s">
        <v>584</v>
      </c>
      <c r="C51" s="1733">
        <v>1</v>
      </c>
      <c r="D51" s="1734"/>
      <c r="E51" s="1737">
        <v>25</v>
      </c>
      <c r="F51" s="1738"/>
      <c r="G51" s="1737">
        <v>25</v>
      </c>
      <c r="H51" s="1738"/>
      <c r="I51" s="1749">
        <v>0.04</v>
      </c>
      <c r="J51" s="1750"/>
    </row>
    <row r="52" spans="2:10" ht="15.95" customHeight="1" x14ac:dyDescent="0.25">
      <c r="B52" s="244" t="s">
        <v>585</v>
      </c>
      <c r="C52" s="1733">
        <v>1</v>
      </c>
      <c r="D52" s="1734"/>
      <c r="E52" s="1737">
        <v>100</v>
      </c>
      <c r="F52" s="1738"/>
      <c r="G52" s="1737">
        <v>100</v>
      </c>
      <c r="H52" s="1738"/>
      <c r="I52" s="1749">
        <v>0.17</v>
      </c>
      <c r="J52" s="1750"/>
    </row>
    <row r="53" spans="2:10" ht="15.95" customHeight="1" x14ac:dyDescent="0.25">
      <c r="B53" s="244" t="s">
        <v>586</v>
      </c>
      <c r="C53" s="1733">
        <v>1</v>
      </c>
      <c r="D53" s="1734"/>
      <c r="E53" s="1737">
        <v>16</v>
      </c>
      <c r="F53" s="1738"/>
      <c r="G53" s="1737">
        <v>16</v>
      </c>
      <c r="H53" s="1738"/>
      <c r="I53" s="1749">
        <v>0.03</v>
      </c>
      <c r="J53" s="1750"/>
    </row>
    <row r="54" spans="2:10" ht="15.95" customHeight="1" x14ac:dyDescent="0.25">
      <c r="B54" s="244" t="s">
        <v>587</v>
      </c>
      <c r="C54" s="1733">
        <v>1</v>
      </c>
      <c r="D54" s="1734"/>
      <c r="E54" s="1737">
        <v>200</v>
      </c>
      <c r="F54" s="1738"/>
      <c r="G54" s="1737">
        <v>200</v>
      </c>
      <c r="H54" s="1738"/>
      <c r="I54" s="1749">
        <v>0.33</v>
      </c>
      <c r="J54" s="1750"/>
    </row>
    <row r="55" spans="2:10" ht="15.95" customHeight="1" x14ac:dyDescent="0.25">
      <c r="B55" s="244" t="s">
        <v>588</v>
      </c>
      <c r="C55" s="1733">
        <v>1</v>
      </c>
      <c r="D55" s="1734"/>
      <c r="E55" s="1737">
        <v>50</v>
      </c>
      <c r="F55" s="1738"/>
      <c r="G55" s="1737">
        <v>50</v>
      </c>
      <c r="H55" s="1738"/>
      <c r="I55" s="1749">
        <v>0.08</v>
      </c>
      <c r="J55" s="1750"/>
    </row>
    <row r="56" spans="2:10" ht="39.200000000000003" customHeight="1" x14ac:dyDescent="0.25">
      <c r="B56" s="1767" t="s">
        <v>589</v>
      </c>
      <c r="C56" s="1767"/>
      <c r="D56" s="1767"/>
      <c r="E56" s="1767"/>
      <c r="F56" s="1767"/>
      <c r="G56" s="1767"/>
      <c r="H56" s="1767"/>
      <c r="I56" s="1767"/>
      <c r="J56" s="1767"/>
    </row>
  </sheetData>
  <sheetProtection algorithmName="SHA-512" hashValue="GFhXMdAoC+CXkt0+ZB0wf7ix71CLGc/6mk77FkCTZRMzJavDJOnDMoIzjHZPFoyiKpCvTE/Z2SU9Zqy/JElQ6g==" saltValue="U/55JAMmsfpyDB5Um9UVkw==" spinCount="100000" sheet="1" objects="1" scenarios="1"/>
  <mergeCells count="186">
    <mergeCell ref="B56:J56"/>
    <mergeCell ref="C54:D54"/>
    <mergeCell ref="E54:F54"/>
    <mergeCell ref="G54:H54"/>
    <mergeCell ref="I54:J54"/>
    <mergeCell ref="C55:D55"/>
    <mergeCell ref="E55:F55"/>
    <mergeCell ref="G55:H55"/>
    <mergeCell ref="I55:J55"/>
    <mergeCell ref="C52:D52"/>
    <mergeCell ref="E52:F52"/>
    <mergeCell ref="G52:H52"/>
    <mergeCell ref="I52:J52"/>
    <mergeCell ref="C53:D53"/>
    <mergeCell ref="E53:F53"/>
    <mergeCell ref="G53:H53"/>
    <mergeCell ref="I53:J53"/>
    <mergeCell ref="B49:J49"/>
    <mergeCell ref="C50:D50"/>
    <mergeCell ref="E50:F50"/>
    <mergeCell ref="G50:H50"/>
    <mergeCell ref="I50:J50"/>
    <mergeCell ref="C51:D51"/>
    <mergeCell ref="E51:F51"/>
    <mergeCell ref="G51:H51"/>
    <mergeCell ref="I51:J51"/>
    <mergeCell ref="C47:D47"/>
    <mergeCell ref="E47:F47"/>
    <mergeCell ref="G47:H47"/>
    <mergeCell ref="I47:J47"/>
    <mergeCell ref="C48:D48"/>
    <mergeCell ref="E48:F48"/>
    <mergeCell ref="G48:H48"/>
    <mergeCell ref="I48:J48"/>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B30:J30"/>
    <mergeCell ref="C31:D31"/>
    <mergeCell ref="E31:F31"/>
    <mergeCell ref="G31:H31"/>
    <mergeCell ref="I31:J31"/>
    <mergeCell ref="C32:D32"/>
    <mergeCell ref="E32:F32"/>
    <mergeCell ref="G32:H32"/>
    <mergeCell ref="I32:J32"/>
    <mergeCell ref="B22:C22"/>
    <mergeCell ref="D22:E22"/>
    <mergeCell ref="F22:G22"/>
    <mergeCell ref="H22:I22"/>
    <mergeCell ref="B24:J24"/>
    <mergeCell ref="B25:J2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B6:C6"/>
    <mergeCell ref="D6:E6"/>
    <mergeCell ref="F6:G6"/>
    <mergeCell ref="H6:I6"/>
    <mergeCell ref="B7:C7"/>
    <mergeCell ref="D7:E7"/>
    <mergeCell ref="F7:G7"/>
    <mergeCell ref="H7:I7"/>
    <mergeCell ref="B4:C4"/>
    <mergeCell ref="D4:E4"/>
    <mergeCell ref="F4:G4"/>
    <mergeCell ref="H4:I4"/>
    <mergeCell ref="B5:C5"/>
    <mergeCell ref="D5:E5"/>
    <mergeCell ref="F5:G5"/>
    <mergeCell ref="H5:I5"/>
    <mergeCell ref="B1:J1"/>
    <mergeCell ref="B2:C2"/>
    <mergeCell ref="D2:E2"/>
    <mergeCell ref="F2:G2"/>
    <mergeCell ref="H2:I2"/>
    <mergeCell ref="B3:C3"/>
    <mergeCell ref="D3:E3"/>
    <mergeCell ref="F3:G3"/>
    <mergeCell ref="H3:I3"/>
  </mergeCells>
  <printOptions horizontalCentered="1"/>
  <pageMargins left="0.25" right="0.25" top="0.75" bottom="0.75" header="0.3" footer="0.3"/>
  <pageSetup scale="60" orientation="portrait" r:id="rId1"/>
  <headerFooter>
    <oddHeader>&amp;C&amp;G</oddHeader>
  </headerFooter>
  <rowBreaks count="1" manualBreakCount="1">
    <brk id="29" min="1" max="9" man="1"/>
  </rowBreaks>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D025-3D79-4065-B6EE-DF1C9F2D2187}">
  <sheetPr codeName="Sheet76">
    <tabColor theme="1"/>
    <pageSetUpPr fitToPage="1"/>
  </sheetPr>
  <dimension ref="A1:Q1027"/>
  <sheetViews>
    <sheetView showGridLines="0" showRowColHeaders="0" zoomScaleNormal="100" workbookViewId="0">
      <pane ySplit="6" topLeftCell="A7" activePane="bottomLeft" state="frozen"/>
      <selection activeCell="F41" sqref="F41"/>
      <selection pane="bottomLeft" sqref="A1:I1"/>
    </sheetView>
  </sheetViews>
  <sheetFormatPr defaultColWidth="14.42578125" defaultRowHeight="15" customHeight="1" x14ac:dyDescent="0.25"/>
  <cols>
    <col min="1" max="1" width="4.140625" style="265" customWidth="1"/>
    <col min="2" max="2" width="43.7109375" style="258" customWidth="1"/>
    <col min="3" max="3" width="30.140625" style="245" customWidth="1"/>
    <col min="4" max="4" width="14.85546875" style="245" customWidth="1"/>
    <col min="5" max="5" width="15" style="245" customWidth="1"/>
    <col min="6" max="7" width="14.140625" style="245" customWidth="1"/>
    <col min="8" max="8" width="20.7109375" style="245" customWidth="1"/>
    <col min="9" max="9" width="16.42578125" style="245" customWidth="1"/>
    <col min="10" max="16" width="9.140625" style="245" customWidth="1"/>
    <col min="17" max="17" width="9.140625" style="245" hidden="1" customWidth="1"/>
    <col min="18" max="21" width="9.140625" style="245" customWidth="1"/>
    <col min="22" max="22" width="12.5703125" style="245" customWidth="1"/>
    <col min="23" max="23" width="13.28515625" style="245" customWidth="1"/>
    <col min="24" max="27" width="8" style="245" customWidth="1"/>
    <col min="28" max="16384" width="14.42578125" style="245"/>
  </cols>
  <sheetData>
    <row r="1" spans="1:17" ht="50.25" customHeight="1" x14ac:dyDescent="0.25">
      <c r="A1" s="1773"/>
      <c r="B1" s="1774"/>
      <c r="C1" s="1774"/>
      <c r="D1" s="1774"/>
      <c r="E1" s="1774"/>
      <c r="F1" s="1774"/>
      <c r="G1" s="1774"/>
      <c r="H1" s="1774"/>
      <c r="I1" s="1775"/>
    </row>
    <row r="2" spans="1:17" ht="18" customHeight="1" thickBot="1" x14ac:dyDescent="0.3">
      <c r="A2" s="1776" t="s">
        <v>590</v>
      </c>
      <c r="B2" s="1777"/>
      <c r="C2" s="1777"/>
      <c r="D2" s="1777"/>
      <c r="E2" s="1777"/>
      <c r="F2" s="1777"/>
      <c r="G2" s="1777"/>
      <c r="H2" s="1777"/>
      <c r="I2" s="1778"/>
    </row>
    <row r="3" spans="1:17" ht="18" customHeight="1" thickBot="1" x14ac:dyDescent="0.3">
      <c r="A3" s="1779" t="s">
        <v>591</v>
      </c>
      <c r="B3" s="1780"/>
      <c r="C3" s="1770"/>
      <c r="D3" s="1771"/>
      <c r="E3" s="1772"/>
      <c r="F3" s="266"/>
      <c r="G3" s="266"/>
      <c r="H3" s="266"/>
      <c r="I3" s="246"/>
    </row>
    <row r="4" spans="1:17" ht="18" customHeight="1" thickBot="1" x14ac:dyDescent="0.3">
      <c r="A4" s="1779" t="s">
        <v>592</v>
      </c>
      <c r="B4" s="1780"/>
      <c r="C4" s="1770"/>
      <c r="D4" s="1771"/>
      <c r="E4" s="1772"/>
      <c r="F4" s="266"/>
      <c r="G4" s="266"/>
      <c r="H4" s="266"/>
      <c r="I4" s="246"/>
    </row>
    <row r="5" spans="1:17" ht="18" customHeight="1" thickBot="1" x14ac:dyDescent="0.3">
      <c r="A5" s="1768" t="s">
        <v>593</v>
      </c>
      <c r="B5" s="1769"/>
      <c r="C5" s="1769"/>
      <c r="D5" s="1769"/>
      <c r="E5" s="267" t="s">
        <v>594</v>
      </c>
      <c r="F5" s="267">
        <v>-79.653199999999998</v>
      </c>
      <c r="G5" s="267"/>
      <c r="H5" s="267"/>
      <c r="I5" s="246"/>
    </row>
    <row r="6" spans="1:17" ht="31.5" customHeight="1" thickBot="1" x14ac:dyDescent="0.3">
      <c r="A6" s="284" t="s">
        <v>603</v>
      </c>
      <c r="B6" s="285" t="s">
        <v>595</v>
      </c>
      <c r="C6" s="286" t="s">
        <v>9</v>
      </c>
      <c r="D6" s="286" t="s">
        <v>596</v>
      </c>
      <c r="E6" s="286" t="s">
        <v>597</v>
      </c>
      <c r="F6" s="286" t="s">
        <v>598</v>
      </c>
      <c r="G6" s="286" t="s">
        <v>599</v>
      </c>
      <c r="H6" s="287" t="s">
        <v>606</v>
      </c>
      <c r="I6" s="287" t="s">
        <v>607</v>
      </c>
    </row>
    <row r="7" spans="1:17" x14ac:dyDescent="0.25">
      <c r="A7" s="279">
        <v>1</v>
      </c>
      <c r="B7" s="280"/>
      <c r="C7" s="281"/>
      <c r="D7" s="281"/>
      <c r="E7" s="281"/>
      <c r="F7" s="281"/>
      <c r="G7" s="281"/>
      <c r="H7" s="282"/>
      <c r="I7" s="283"/>
    </row>
    <row r="8" spans="1:17" x14ac:dyDescent="0.25">
      <c r="A8" s="268">
        <f>A7+1</f>
        <v>2</v>
      </c>
      <c r="B8" s="262"/>
      <c r="C8" s="247"/>
      <c r="D8" s="247"/>
      <c r="E8" s="247"/>
      <c r="F8" s="247"/>
      <c r="G8" s="247"/>
      <c r="H8" s="248"/>
      <c r="I8" s="249"/>
      <c r="Q8" s="245" t="s">
        <v>600</v>
      </c>
    </row>
    <row r="9" spans="1:17" x14ac:dyDescent="0.25">
      <c r="A9" s="268">
        <f t="shared" ref="A9:A56" si="0">A8+1</f>
        <v>3</v>
      </c>
      <c r="B9" s="262"/>
      <c r="C9" s="247"/>
      <c r="D9" s="247"/>
      <c r="E9" s="247"/>
      <c r="F9" s="247"/>
      <c r="G9" s="247"/>
      <c r="H9" s="248"/>
      <c r="I9" s="249"/>
      <c r="Q9" s="245" t="s">
        <v>601</v>
      </c>
    </row>
    <row r="10" spans="1:17" x14ac:dyDescent="0.25">
      <c r="A10" s="268">
        <f t="shared" si="0"/>
        <v>4</v>
      </c>
      <c r="B10" s="262"/>
      <c r="C10" s="247"/>
      <c r="D10" s="247"/>
      <c r="E10" s="247"/>
      <c r="F10" s="247"/>
      <c r="G10" s="247"/>
      <c r="H10" s="248"/>
      <c r="I10" s="249"/>
      <c r="Q10" s="245" t="s">
        <v>602</v>
      </c>
    </row>
    <row r="11" spans="1:17" x14ac:dyDescent="0.25">
      <c r="A11" s="268">
        <f t="shared" si="0"/>
        <v>5</v>
      </c>
      <c r="B11" s="262"/>
      <c r="C11" s="247"/>
      <c r="D11" s="247"/>
      <c r="E11" s="247"/>
      <c r="F11" s="247"/>
      <c r="G11" s="247"/>
      <c r="H11" s="248"/>
      <c r="I11" s="249"/>
      <c r="Q11" s="245" t="s">
        <v>62</v>
      </c>
    </row>
    <row r="12" spans="1:17" x14ac:dyDescent="0.25">
      <c r="A12" s="268">
        <f t="shared" si="0"/>
        <v>6</v>
      </c>
      <c r="B12" s="262"/>
      <c r="C12" s="247"/>
      <c r="D12" s="247"/>
      <c r="E12" s="247"/>
      <c r="F12" s="247"/>
      <c r="G12" s="247"/>
      <c r="H12" s="248"/>
      <c r="I12" s="249"/>
    </row>
    <row r="13" spans="1:17" x14ac:dyDescent="0.25">
      <c r="A13" s="268">
        <f t="shared" si="0"/>
        <v>7</v>
      </c>
      <c r="B13" s="262"/>
      <c r="C13" s="247"/>
      <c r="D13" s="247"/>
      <c r="E13" s="247"/>
      <c r="F13" s="247"/>
      <c r="G13" s="247"/>
      <c r="H13" s="248"/>
      <c r="I13" s="249"/>
    </row>
    <row r="14" spans="1:17" x14ac:dyDescent="0.25">
      <c r="A14" s="268">
        <f t="shared" si="0"/>
        <v>8</v>
      </c>
      <c r="B14" s="262"/>
      <c r="C14" s="247"/>
      <c r="D14" s="247"/>
      <c r="E14" s="247"/>
      <c r="F14" s="247"/>
      <c r="G14" s="247"/>
      <c r="H14" s="248"/>
      <c r="I14" s="249"/>
    </row>
    <row r="15" spans="1:17" x14ac:dyDescent="0.25">
      <c r="A15" s="268">
        <f t="shared" si="0"/>
        <v>9</v>
      </c>
      <c r="B15" s="262"/>
      <c r="C15" s="247"/>
      <c r="D15" s="247"/>
      <c r="E15" s="247"/>
      <c r="F15" s="247"/>
      <c r="G15" s="247"/>
      <c r="H15" s="248"/>
      <c r="I15" s="249"/>
    </row>
    <row r="16" spans="1:17" x14ac:dyDescent="0.25">
      <c r="A16" s="268">
        <f t="shared" si="0"/>
        <v>10</v>
      </c>
      <c r="B16" s="262"/>
      <c r="C16" s="247"/>
      <c r="D16" s="247"/>
      <c r="E16" s="247"/>
      <c r="F16" s="247"/>
      <c r="G16" s="247"/>
      <c r="H16" s="248"/>
      <c r="I16" s="249"/>
    </row>
    <row r="17" spans="1:9" x14ac:dyDescent="0.25">
      <c r="A17" s="268">
        <f t="shared" si="0"/>
        <v>11</v>
      </c>
      <c r="B17" s="262"/>
      <c r="C17" s="247"/>
      <c r="D17" s="247"/>
      <c r="E17" s="247"/>
      <c r="F17" s="247"/>
      <c r="G17" s="247"/>
      <c r="H17" s="248"/>
      <c r="I17" s="249"/>
    </row>
    <row r="18" spans="1:9" x14ac:dyDescent="0.25">
      <c r="A18" s="268">
        <f t="shared" si="0"/>
        <v>12</v>
      </c>
      <c r="B18" s="262"/>
      <c r="C18" s="247"/>
      <c r="D18" s="247"/>
      <c r="E18" s="247"/>
      <c r="F18" s="247"/>
      <c r="G18" s="247"/>
      <c r="H18" s="248"/>
      <c r="I18" s="249"/>
    </row>
    <row r="19" spans="1:9" x14ac:dyDescent="0.25">
      <c r="A19" s="268">
        <f t="shared" si="0"/>
        <v>13</v>
      </c>
      <c r="B19" s="262"/>
      <c r="C19" s="247"/>
      <c r="D19" s="247"/>
      <c r="E19" s="247"/>
      <c r="F19" s="247"/>
      <c r="G19" s="247"/>
      <c r="H19" s="248"/>
      <c r="I19" s="249"/>
    </row>
    <row r="20" spans="1:9" x14ac:dyDescent="0.25">
      <c r="A20" s="268">
        <f t="shared" si="0"/>
        <v>14</v>
      </c>
      <c r="B20" s="262"/>
      <c r="C20" s="247"/>
      <c r="D20" s="247"/>
      <c r="E20" s="247"/>
      <c r="F20" s="247"/>
      <c r="G20" s="247"/>
      <c r="H20" s="248"/>
      <c r="I20" s="249"/>
    </row>
    <row r="21" spans="1:9" ht="15.75" customHeight="1" x14ac:dyDescent="0.25">
      <c r="A21" s="268">
        <f t="shared" si="0"/>
        <v>15</v>
      </c>
      <c r="B21" s="262"/>
      <c r="C21" s="247"/>
      <c r="D21" s="247"/>
      <c r="E21" s="247"/>
      <c r="F21" s="247"/>
      <c r="G21" s="247"/>
      <c r="H21" s="248"/>
      <c r="I21" s="249"/>
    </row>
    <row r="22" spans="1:9" ht="15.75" customHeight="1" x14ac:dyDescent="0.25">
      <c r="A22" s="268">
        <f t="shared" si="0"/>
        <v>16</v>
      </c>
      <c r="B22" s="262"/>
      <c r="C22" s="247"/>
      <c r="D22" s="247"/>
      <c r="E22" s="247"/>
      <c r="F22" s="247"/>
      <c r="G22" s="247"/>
      <c r="H22" s="248"/>
      <c r="I22" s="249"/>
    </row>
    <row r="23" spans="1:9" ht="15.75" customHeight="1" x14ac:dyDescent="0.25">
      <c r="A23" s="268">
        <f t="shared" si="0"/>
        <v>17</v>
      </c>
      <c r="B23" s="262"/>
      <c r="C23" s="247"/>
      <c r="D23" s="247"/>
      <c r="E23" s="247"/>
      <c r="F23" s="247"/>
      <c r="G23" s="247"/>
      <c r="H23" s="248"/>
      <c r="I23" s="249"/>
    </row>
    <row r="24" spans="1:9" ht="15.75" customHeight="1" x14ac:dyDescent="0.25">
      <c r="A24" s="268">
        <f t="shared" si="0"/>
        <v>18</v>
      </c>
      <c r="B24" s="262"/>
      <c r="C24" s="247"/>
      <c r="D24" s="247"/>
      <c r="E24" s="247"/>
      <c r="F24" s="247"/>
      <c r="G24" s="247"/>
      <c r="H24" s="248"/>
      <c r="I24" s="249"/>
    </row>
    <row r="25" spans="1:9" ht="15.75" customHeight="1" x14ac:dyDescent="0.25">
      <c r="A25" s="268">
        <f t="shared" si="0"/>
        <v>19</v>
      </c>
      <c r="B25" s="262"/>
      <c r="C25" s="247"/>
      <c r="D25" s="247"/>
      <c r="E25" s="247"/>
      <c r="F25" s="247"/>
      <c r="G25" s="247"/>
      <c r="H25" s="248"/>
      <c r="I25" s="249"/>
    </row>
    <row r="26" spans="1:9" ht="15.75" customHeight="1" x14ac:dyDescent="0.25">
      <c r="A26" s="268">
        <f t="shared" si="0"/>
        <v>20</v>
      </c>
      <c r="B26" s="262"/>
      <c r="C26" s="247"/>
      <c r="D26" s="247"/>
      <c r="E26" s="247"/>
      <c r="F26" s="247"/>
      <c r="G26" s="247"/>
      <c r="H26" s="248"/>
      <c r="I26" s="249"/>
    </row>
    <row r="27" spans="1:9" ht="15.75" customHeight="1" x14ac:dyDescent="0.25">
      <c r="A27" s="268">
        <f t="shared" si="0"/>
        <v>21</v>
      </c>
      <c r="B27" s="262"/>
      <c r="C27" s="247"/>
      <c r="D27" s="247"/>
      <c r="E27" s="247"/>
      <c r="F27" s="247"/>
      <c r="G27" s="247"/>
      <c r="H27" s="248"/>
      <c r="I27" s="249"/>
    </row>
    <row r="28" spans="1:9" ht="15.75" customHeight="1" x14ac:dyDescent="0.25">
      <c r="A28" s="268">
        <f t="shared" si="0"/>
        <v>22</v>
      </c>
      <c r="B28" s="262"/>
      <c r="C28" s="247"/>
      <c r="D28" s="247"/>
      <c r="E28" s="247"/>
      <c r="F28" s="247"/>
      <c r="G28" s="247"/>
      <c r="H28" s="248"/>
      <c r="I28" s="249"/>
    </row>
    <row r="29" spans="1:9" ht="15.75" customHeight="1" x14ac:dyDescent="0.25">
      <c r="A29" s="268">
        <f t="shared" si="0"/>
        <v>23</v>
      </c>
      <c r="B29" s="263"/>
      <c r="C29" s="259"/>
      <c r="D29" s="259"/>
      <c r="E29" s="259"/>
      <c r="F29" s="259"/>
      <c r="G29" s="259"/>
      <c r="H29" s="260"/>
      <c r="I29" s="261"/>
    </row>
    <row r="30" spans="1:9" ht="15.75" customHeight="1" x14ac:dyDescent="0.25">
      <c r="A30" s="268">
        <f t="shared" si="0"/>
        <v>24</v>
      </c>
      <c r="B30" s="263"/>
      <c r="C30" s="259"/>
      <c r="D30" s="259"/>
      <c r="E30" s="259"/>
      <c r="F30" s="259"/>
      <c r="G30" s="259"/>
      <c r="H30" s="260"/>
      <c r="I30" s="261"/>
    </row>
    <row r="31" spans="1:9" ht="15.75" customHeight="1" x14ac:dyDescent="0.25">
      <c r="A31" s="268">
        <f t="shared" si="0"/>
        <v>25</v>
      </c>
      <c r="B31" s="263"/>
      <c r="C31" s="259"/>
      <c r="D31" s="259"/>
      <c r="E31" s="259"/>
      <c r="F31" s="259"/>
      <c r="G31" s="259"/>
      <c r="H31" s="260"/>
      <c r="I31" s="261"/>
    </row>
    <row r="32" spans="1:9" ht="15.75" customHeight="1" x14ac:dyDescent="0.25">
      <c r="A32" s="268">
        <f t="shared" si="0"/>
        <v>26</v>
      </c>
      <c r="B32" s="263"/>
      <c r="C32" s="259"/>
      <c r="D32" s="259"/>
      <c r="E32" s="259"/>
      <c r="F32" s="259"/>
      <c r="G32" s="259"/>
      <c r="H32" s="260"/>
      <c r="I32" s="261"/>
    </row>
    <row r="33" spans="1:9" ht="15.75" customHeight="1" x14ac:dyDescent="0.25">
      <c r="A33" s="268">
        <f t="shared" si="0"/>
        <v>27</v>
      </c>
      <c r="B33" s="263"/>
      <c r="C33" s="259"/>
      <c r="D33" s="259"/>
      <c r="E33" s="259"/>
      <c r="F33" s="259"/>
      <c r="G33" s="259"/>
      <c r="H33" s="260"/>
      <c r="I33" s="261"/>
    </row>
    <row r="34" spans="1:9" ht="15.75" customHeight="1" x14ac:dyDescent="0.25">
      <c r="A34" s="268">
        <f t="shared" si="0"/>
        <v>28</v>
      </c>
      <c r="B34" s="263"/>
      <c r="C34" s="259"/>
      <c r="D34" s="259"/>
      <c r="E34" s="259"/>
      <c r="F34" s="259"/>
      <c r="G34" s="259"/>
      <c r="H34" s="260"/>
      <c r="I34" s="261"/>
    </row>
    <row r="35" spans="1:9" ht="15.75" customHeight="1" x14ac:dyDescent="0.25">
      <c r="A35" s="268">
        <f t="shared" si="0"/>
        <v>29</v>
      </c>
      <c r="B35" s="263"/>
      <c r="C35" s="259"/>
      <c r="D35" s="259"/>
      <c r="E35" s="259"/>
      <c r="F35" s="259"/>
      <c r="G35" s="259"/>
      <c r="H35" s="260"/>
      <c r="I35" s="261"/>
    </row>
    <row r="36" spans="1:9" ht="15.75" customHeight="1" x14ac:dyDescent="0.25">
      <c r="A36" s="268">
        <f t="shared" si="0"/>
        <v>30</v>
      </c>
      <c r="B36" s="263"/>
      <c r="C36" s="259"/>
      <c r="D36" s="259"/>
      <c r="E36" s="259"/>
      <c r="F36" s="259"/>
      <c r="G36" s="259"/>
      <c r="H36" s="260"/>
      <c r="I36" s="261"/>
    </row>
    <row r="37" spans="1:9" ht="15.75" customHeight="1" x14ac:dyDescent="0.25">
      <c r="A37" s="268">
        <f t="shared" si="0"/>
        <v>31</v>
      </c>
      <c r="B37" s="263"/>
      <c r="C37" s="259"/>
      <c r="D37" s="259"/>
      <c r="E37" s="259"/>
      <c r="F37" s="259"/>
      <c r="G37" s="259"/>
      <c r="H37" s="260"/>
      <c r="I37" s="261"/>
    </row>
    <row r="38" spans="1:9" ht="15.75" customHeight="1" x14ac:dyDescent="0.25">
      <c r="A38" s="268">
        <f t="shared" si="0"/>
        <v>32</v>
      </c>
      <c r="B38" s="263"/>
      <c r="C38" s="259"/>
      <c r="D38" s="259"/>
      <c r="E38" s="259"/>
      <c r="F38" s="259"/>
      <c r="G38" s="259"/>
      <c r="H38" s="260"/>
      <c r="I38" s="261"/>
    </row>
    <row r="39" spans="1:9" ht="15.75" customHeight="1" x14ac:dyDescent="0.25">
      <c r="A39" s="268">
        <f t="shared" si="0"/>
        <v>33</v>
      </c>
      <c r="B39" s="263"/>
      <c r="C39" s="259"/>
      <c r="D39" s="259"/>
      <c r="E39" s="259"/>
      <c r="F39" s="259"/>
      <c r="G39" s="259"/>
      <c r="H39" s="260"/>
      <c r="I39" s="261"/>
    </row>
    <row r="40" spans="1:9" ht="15.75" customHeight="1" x14ac:dyDescent="0.25">
      <c r="A40" s="268">
        <f t="shared" si="0"/>
        <v>34</v>
      </c>
      <c r="B40" s="263"/>
      <c r="C40" s="259"/>
      <c r="D40" s="259"/>
      <c r="E40" s="259"/>
      <c r="F40" s="259"/>
      <c r="G40" s="259"/>
      <c r="H40" s="260"/>
      <c r="I40" s="261"/>
    </row>
    <row r="41" spans="1:9" ht="15.75" customHeight="1" x14ac:dyDescent="0.25">
      <c r="A41" s="268">
        <f t="shared" si="0"/>
        <v>35</v>
      </c>
      <c r="B41" s="263"/>
      <c r="C41" s="259"/>
      <c r="D41" s="259"/>
      <c r="E41" s="259"/>
      <c r="F41" s="259"/>
      <c r="G41" s="259"/>
      <c r="H41" s="260"/>
      <c r="I41" s="261"/>
    </row>
    <row r="42" spans="1:9" ht="15.75" customHeight="1" x14ac:dyDescent="0.25">
      <c r="A42" s="268">
        <f t="shared" si="0"/>
        <v>36</v>
      </c>
      <c r="B42" s="263"/>
      <c r="C42" s="259"/>
      <c r="D42" s="259"/>
      <c r="E42" s="259"/>
      <c r="F42" s="259"/>
      <c r="G42" s="259"/>
      <c r="H42" s="260"/>
      <c r="I42" s="261"/>
    </row>
    <row r="43" spans="1:9" ht="15.75" customHeight="1" x14ac:dyDescent="0.25">
      <c r="A43" s="268">
        <f t="shared" si="0"/>
        <v>37</v>
      </c>
      <c r="B43" s="263"/>
      <c r="C43" s="259"/>
      <c r="D43" s="259"/>
      <c r="E43" s="259"/>
      <c r="F43" s="259"/>
      <c r="G43" s="259"/>
      <c r="H43" s="260"/>
      <c r="I43" s="261"/>
    </row>
    <row r="44" spans="1:9" ht="15.75" customHeight="1" x14ac:dyDescent="0.25">
      <c r="A44" s="268">
        <f t="shared" si="0"/>
        <v>38</v>
      </c>
      <c r="B44" s="263"/>
      <c r="C44" s="259"/>
      <c r="D44" s="259"/>
      <c r="E44" s="259"/>
      <c r="F44" s="259"/>
      <c r="G44" s="259"/>
      <c r="H44" s="260"/>
      <c r="I44" s="261"/>
    </row>
    <row r="45" spans="1:9" ht="15.75" customHeight="1" x14ac:dyDescent="0.25">
      <c r="A45" s="268">
        <f t="shared" si="0"/>
        <v>39</v>
      </c>
      <c r="B45" s="263"/>
      <c r="C45" s="259"/>
      <c r="D45" s="259"/>
      <c r="E45" s="259"/>
      <c r="F45" s="259"/>
      <c r="G45" s="259"/>
      <c r="H45" s="260"/>
      <c r="I45" s="261"/>
    </row>
    <row r="46" spans="1:9" ht="15.75" customHeight="1" x14ac:dyDescent="0.25">
      <c r="A46" s="268">
        <f t="shared" si="0"/>
        <v>40</v>
      </c>
      <c r="B46" s="263"/>
      <c r="C46" s="259"/>
      <c r="D46" s="259"/>
      <c r="E46" s="259"/>
      <c r="F46" s="259"/>
      <c r="G46" s="259"/>
      <c r="H46" s="260"/>
      <c r="I46" s="261"/>
    </row>
    <row r="47" spans="1:9" ht="15.75" customHeight="1" x14ac:dyDescent="0.25">
      <c r="A47" s="268">
        <f t="shared" si="0"/>
        <v>41</v>
      </c>
      <c r="B47" s="263"/>
      <c r="C47" s="259"/>
      <c r="D47" s="259"/>
      <c r="E47" s="259"/>
      <c r="F47" s="259"/>
      <c r="G47" s="259"/>
      <c r="H47" s="260"/>
      <c r="I47" s="261"/>
    </row>
    <row r="48" spans="1:9" ht="15.75" customHeight="1" x14ac:dyDescent="0.25">
      <c r="A48" s="268">
        <f t="shared" si="0"/>
        <v>42</v>
      </c>
      <c r="B48" s="263"/>
      <c r="C48" s="259"/>
      <c r="D48" s="259"/>
      <c r="E48" s="259"/>
      <c r="F48" s="259"/>
      <c r="G48" s="259"/>
      <c r="H48" s="260"/>
      <c r="I48" s="261"/>
    </row>
    <row r="49" spans="1:9" ht="15.75" customHeight="1" x14ac:dyDescent="0.25">
      <c r="A49" s="268">
        <f t="shared" si="0"/>
        <v>43</v>
      </c>
      <c r="B49" s="263"/>
      <c r="C49" s="259"/>
      <c r="D49" s="259"/>
      <c r="E49" s="259"/>
      <c r="F49" s="259"/>
      <c r="G49" s="259"/>
      <c r="H49" s="260"/>
      <c r="I49" s="261"/>
    </row>
    <row r="50" spans="1:9" ht="15.75" customHeight="1" x14ac:dyDescent="0.25">
      <c r="A50" s="268">
        <f t="shared" si="0"/>
        <v>44</v>
      </c>
      <c r="B50" s="263"/>
      <c r="C50" s="259"/>
      <c r="D50" s="259"/>
      <c r="E50" s="259"/>
      <c r="F50" s="259"/>
      <c r="G50" s="259"/>
      <c r="H50" s="260"/>
      <c r="I50" s="261"/>
    </row>
    <row r="51" spans="1:9" ht="15.75" customHeight="1" x14ac:dyDescent="0.25">
      <c r="A51" s="268">
        <f t="shared" si="0"/>
        <v>45</v>
      </c>
      <c r="B51" s="263"/>
      <c r="C51" s="259"/>
      <c r="D51" s="259"/>
      <c r="E51" s="259"/>
      <c r="F51" s="259"/>
      <c r="G51" s="259"/>
      <c r="H51" s="260"/>
      <c r="I51" s="261"/>
    </row>
    <row r="52" spans="1:9" ht="15.75" customHeight="1" x14ac:dyDescent="0.25">
      <c r="A52" s="268">
        <f t="shared" si="0"/>
        <v>46</v>
      </c>
      <c r="B52" s="263"/>
      <c r="C52" s="259"/>
      <c r="D52" s="259"/>
      <c r="E52" s="259"/>
      <c r="F52" s="259"/>
      <c r="G52" s="259"/>
      <c r="H52" s="260"/>
      <c r="I52" s="261"/>
    </row>
    <row r="53" spans="1:9" ht="15.75" customHeight="1" x14ac:dyDescent="0.25">
      <c r="A53" s="268">
        <f t="shared" si="0"/>
        <v>47</v>
      </c>
      <c r="B53" s="263"/>
      <c r="C53" s="259"/>
      <c r="D53" s="259"/>
      <c r="E53" s="259"/>
      <c r="F53" s="259"/>
      <c r="G53" s="259"/>
      <c r="H53" s="260"/>
      <c r="I53" s="261"/>
    </row>
    <row r="54" spans="1:9" ht="15.75" customHeight="1" x14ac:dyDescent="0.25">
      <c r="A54" s="268">
        <f t="shared" si="0"/>
        <v>48</v>
      </c>
      <c r="B54" s="263"/>
      <c r="C54" s="259"/>
      <c r="D54" s="259"/>
      <c r="E54" s="259"/>
      <c r="F54" s="259"/>
      <c r="G54" s="259"/>
      <c r="H54" s="260"/>
      <c r="I54" s="261"/>
    </row>
    <row r="55" spans="1:9" ht="15.75" customHeight="1" x14ac:dyDescent="0.25">
      <c r="A55" s="268">
        <f t="shared" si="0"/>
        <v>49</v>
      </c>
      <c r="B55" s="263"/>
      <c r="C55" s="259"/>
      <c r="D55" s="259"/>
      <c r="E55" s="259"/>
      <c r="F55" s="259"/>
      <c r="G55" s="259"/>
      <c r="H55" s="260"/>
      <c r="I55" s="261"/>
    </row>
    <row r="56" spans="1:9" ht="15.75" customHeight="1" thickBot="1" x14ac:dyDescent="0.3">
      <c r="A56" s="268">
        <f t="shared" si="0"/>
        <v>50</v>
      </c>
      <c r="B56" s="264"/>
      <c r="C56" s="250"/>
      <c r="D56" s="250"/>
      <c r="E56" s="250"/>
      <c r="F56" s="250"/>
      <c r="G56" s="250"/>
      <c r="H56" s="251"/>
      <c r="I56" s="252"/>
    </row>
    <row r="57" spans="1:9" ht="15.75" customHeight="1" thickBot="1" x14ac:dyDescent="0.3">
      <c r="A57" s="269"/>
      <c r="B57" s="253" t="s">
        <v>94</v>
      </c>
      <c r="C57" s="254"/>
      <c r="D57" s="254">
        <f>SUBTOTAL(103,D7:D56)</f>
        <v>0</v>
      </c>
      <c r="E57" s="254"/>
      <c r="F57" s="254"/>
      <c r="G57" s="254"/>
      <c r="H57" s="254"/>
      <c r="I57" s="255"/>
    </row>
    <row r="58" spans="1:9" ht="15.75" customHeight="1" x14ac:dyDescent="0.25">
      <c r="B58" s="256"/>
      <c r="C58" s="256"/>
      <c r="D58" s="256"/>
      <c r="E58" s="256"/>
      <c r="F58" s="256"/>
      <c r="G58" s="256"/>
      <c r="H58" s="256"/>
      <c r="I58" s="257"/>
    </row>
    <row r="59" spans="1:9" ht="15.75" customHeight="1" x14ac:dyDescent="0.25">
      <c r="B59" s="256"/>
      <c r="C59" s="256"/>
      <c r="D59" s="256"/>
      <c r="E59" s="256"/>
      <c r="F59" s="256"/>
      <c r="G59" s="256"/>
      <c r="H59" s="256"/>
      <c r="I59" s="257"/>
    </row>
    <row r="60" spans="1:9" ht="15.75" customHeight="1" x14ac:dyDescent="0.25">
      <c r="B60" s="256"/>
      <c r="C60" s="256"/>
      <c r="D60" s="256"/>
      <c r="E60" s="256"/>
      <c r="F60" s="256"/>
      <c r="G60" s="256"/>
      <c r="H60" s="256"/>
      <c r="I60" s="257"/>
    </row>
    <row r="61" spans="1:9" ht="15.75" customHeight="1" x14ac:dyDescent="0.25">
      <c r="B61" s="256"/>
      <c r="C61" s="256"/>
      <c r="D61" s="256"/>
      <c r="E61" s="256"/>
      <c r="F61" s="256"/>
      <c r="G61" s="256"/>
      <c r="H61" s="256"/>
      <c r="I61" s="257"/>
    </row>
    <row r="62" spans="1:9" ht="15.75" customHeight="1" x14ac:dyDescent="0.25">
      <c r="B62" s="256"/>
      <c r="C62" s="256"/>
      <c r="D62" s="256"/>
      <c r="E62" s="256"/>
      <c r="F62" s="256"/>
      <c r="G62" s="256"/>
      <c r="H62" s="256"/>
      <c r="I62" s="257"/>
    </row>
    <row r="63" spans="1:9" ht="15.75" customHeight="1" x14ac:dyDescent="0.25">
      <c r="B63" s="256"/>
      <c r="C63" s="256"/>
      <c r="D63" s="256"/>
      <c r="E63" s="256"/>
      <c r="F63" s="256"/>
      <c r="G63" s="256"/>
      <c r="H63" s="256"/>
      <c r="I63" s="257"/>
    </row>
    <row r="64" spans="1:9" ht="15.75" customHeight="1" x14ac:dyDescent="0.25">
      <c r="B64" s="256"/>
      <c r="C64" s="256"/>
      <c r="D64" s="256"/>
      <c r="E64" s="256"/>
      <c r="F64" s="256"/>
      <c r="G64" s="256"/>
      <c r="H64" s="256"/>
      <c r="I64" s="257"/>
    </row>
    <row r="65" spans="2:9" ht="15.75" customHeight="1" x14ac:dyDescent="0.25">
      <c r="B65" s="256"/>
      <c r="C65" s="256"/>
      <c r="D65" s="256"/>
      <c r="E65" s="256"/>
      <c r="F65" s="256"/>
      <c r="G65" s="256"/>
      <c r="H65" s="256"/>
      <c r="I65" s="257"/>
    </row>
    <row r="66" spans="2:9" ht="15.75" customHeight="1" x14ac:dyDescent="0.25">
      <c r="B66" s="256"/>
      <c r="C66" s="256"/>
      <c r="D66" s="256"/>
      <c r="E66" s="256"/>
      <c r="F66" s="256"/>
      <c r="G66" s="256"/>
      <c r="H66" s="256"/>
      <c r="I66" s="257"/>
    </row>
    <row r="67" spans="2:9" ht="15.75" customHeight="1" x14ac:dyDescent="0.25">
      <c r="B67" s="256"/>
      <c r="C67" s="256"/>
      <c r="D67" s="256"/>
      <c r="E67" s="256"/>
      <c r="F67" s="256"/>
      <c r="G67" s="256"/>
      <c r="H67" s="256"/>
      <c r="I67" s="257"/>
    </row>
    <row r="68" spans="2:9" ht="15.75" customHeight="1" x14ac:dyDescent="0.25">
      <c r="B68" s="256"/>
      <c r="C68" s="256"/>
      <c r="D68" s="256"/>
      <c r="E68" s="256"/>
      <c r="F68" s="256"/>
      <c r="G68" s="256"/>
      <c r="H68" s="256"/>
      <c r="I68" s="257"/>
    </row>
    <row r="69" spans="2:9" ht="15.75" customHeight="1" x14ac:dyDescent="0.25">
      <c r="B69" s="256"/>
      <c r="C69" s="256"/>
      <c r="D69" s="256"/>
      <c r="E69" s="256"/>
      <c r="F69" s="256"/>
      <c r="G69" s="256"/>
      <c r="H69" s="256"/>
      <c r="I69" s="257"/>
    </row>
    <row r="70" spans="2:9" ht="15.75" customHeight="1" x14ac:dyDescent="0.25">
      <c r="B70" s="256"/>
      <c r="C70" s="256"/>
      <c r="D70" s="256"/>
      <c r="E70" s="256"/>
      <c r="F70" s="256"/>
      <c r="G70" s="256"/>
      <c r="H70" s="256"/>
      <c r="I70" s="257"/>
    </row>
    <row r="71" spans="2:9" ht="15.75" customHeight="1" x14ac:dyDescent="0.25">
      <c r="B71" s="256"/>
      <c r="C71" s="256"/>
      <c r="D71" s="256"/>
      <c r="E71" s="256"/>
      <c r="F71" s="256"/>
      <c r="G71" s="256"/>
      <c r="H71" s="256"/>
      <c r="I71" s="257"/>
    </row>
    <row r="72" spans="2:9" ht="15.75" customHeight="1" x14ac:dyDescent="0.25">
      <c r="B72" s="256"/>
      <c r="C72" s="256"/>
      <c r="D72" s="256"/>
      <c r="E72" s="256"/>
      <c r="F72" s="256"/>
      <c r="G72" s="256"/>
      <c r="H72" s="256"/>
      <c r="I72" s="257"/>
    </row>
    <row r="73" spans="2:9" ht="15.75" customHeight="1" x14ac:dyDescent="0.25">
      <c r="B73" s="256"/>
      <c r="C73" s="256"/>
      <c r="D73" s="256"/>
      <c r="E73" s="256"/>
      <c r="F73" s="256"/>
      <c r="G73" s="256"/>
      <c r="H73" s="256"/>
      <c r="I73" s="257"/>
    </row>
    <row r="74" spans="2:9" ht="15.75" customHeight="1" x14ac:dyDescent="0.25">
      <c r="B74" s="256"/>
      <c r="C74" s="256"/>
      <c r="D74" s="256"/>
      <c r="E74" s="256"/>
      <c r="F74" s="256"/>
      <c r="G74" s="256"/>
      <c r="H74" s="256"/>
      <c r="I74" s="257"/>
    </row>
    <row r="75" spans="2:9" ht="15.75" customHeight="1" x14ac:dyDescent="0.25">
      <c r="B75" s="256"/>
      <c r="C75" s="256"/>
      <c r="D75" s="256"/>
      <c r="E75" s="256"/>
      <c r="F75" s="256"/>
      <c r="G75" s="256"/>
      <c r="H75" s="256"/>
      <c r="I75" s="257"/>
    </row>
    <row r="76" spans="2:9" ht="15.75" customHeight="1" x14ac:dyDescent="0.25">
      <c r="B76" s="256"/>
      <c r="C76" s="256"/>
      <c r="D76" s="256"/>
      <c r="E76" s="256"/>
      <c r="F76" s="256"/>
      <c r="G76" s="256"/>
      <c r="H76" s="256"/>
      <c r="I76" s="257"/>
    </row>
    <row r="77" spans="2:9" ht="15.75" customHeight="1" x14ac:dyDescent="0.25">
      <c r="B77" s="256"/>
      <c r="C77" s="256"/>
      <c r="D77" s="256"/>
      <c r="E77" s="256"/>
      <c r="F77" s="256"/>
      <c r="G77" s="256"/>
      <c r="H77" s="256"/>
      <c r="I77" s="257"/>
    </row>
    <row r="78" spans="2:9" ht="15.75" customHeight="1" x14ac:dyDescent="0.25">
      <c r="B78" s="256"/>
      <c r="C78" s="256"/>
      <c r="D78" s="256"/>
      <c r="E78" s="256"/>
      <c r="F78" s="256"/>
      <c r="G78" s="256"/>
      <c r="H78" s="256"/>
      <c r="I78" s="257"/>
    </row>
    <row r="79" spans="2:9" ht="15.75" customHeight="1" x14ac:dyDescent="0.25">
      <c r="B79" s="256"/>
      <c r="C79" s="256"/>
      <c r="D79" s="256"/>
      <c r="E79" s="256"/>
      <c r="F79" s="256"/>
      <c r="G79" s="256"/>
      <c r="H79" s="256"/>
      <c r="I79" s="257"/>
    </row>
    <row r="80" spans="2:9" ht="15.75" customHeight="1" x14ac:dyDescent="0.25">
      <c r="B80" s="256"/>
      <c r="C80" s="256"/>
      <c r="D80" s="256"/>
      <c r="E80" s="256"/>
      <c r="F80" s="256"/>
      <c r="G80" s="256"/>
      <c r="H80" s="256"/>
      <c r="I80" s="257"/>
    </row>
    <row r="81" spans="2:9" ht="15.75" customHeight="1" x14ac:dyDescent="0.25">
      <c r="B81" s="256"/>
      <c r="C81" s="256"/>
      <c r="D81" s="256"/>
      <c r="E81" s="256"/>
      <c r="F81" s="256"/>
      <c r="G81" s="256"/>
      <c r="H81" s="256"/>
      <c r="I81" s="257"/>
    </row>
    <row r="82" spans="2:9" ht="15.75" customHeight="1" x14ac:dyDescent="0.25">
      <c r="B82" s="256"/>
      <c r="C82" s="256"/>
      <c r="D82" s="256"/>
      <c r="E82" s="256"/>
      <c r="F82" s="256"/>
      <c r="G82" s="256"/>
      <c r="H82" s="256"/>
      <c r="I82" s="257"/>
    </row>
    <row r="83" spans="2:9" ht="15.75" customHeight="1" x14ac:dyDescent="0.25">
      <c r="B83" s="256"/>
      <c r="C83" s="256"/>
      <c r="D83" s="256"/>
      <c r="E83" s="256"/>
      <c r="F83" s="256"/>
      <c r="G83" s="256"/>
      <c r="H83" s="256"/>
      <c r="I83" s="257"/>
    </row>
    <row r="84" spans="2:9" ht="15.75" customHeight="1" x14ac:dyDescent="0.25">
      <c r="B84" s="256"/>
      <c r="C84" s="256"/>
      <c r="D84" s="256"/>
      <c r="E84" s="256"/>
      <c r="F84" s="256"/>
      <c r="G84" s="256"/>
      <c r="H84" s="256"/>
      <c r="I84" s="257"/>
    </row>
    <row r="85" spans="2:9" ht="15.75" customHeight="1" x14ac:dyDescent="0.25">
      <c r="B85" s="256"/>
      <c r="C85" s="256"/>
      <c r="D85" s="256"/>
      <c r="E85" s="256"/>
      <c r="F85" s="256"/>
      <c r="G85" s="256"/>
      <c r="H85" s="256"/>
      <c r="I85" s="257"/>
    </row>
    <row r="86" spans="2:9" ht="15.75" customHeight="1" x14ac:dyDescent="0.25">
      <c r="B86" s="256"/>
      <c r="C86" s="256"/>
      <c r="D86" s="256"/>
      <c r="E86" s="256"/>
      <c r="F86" s="256"/>
      <c r="G86" s="256"/>
      <c r="H86" s="256"/>
      <c r="I86" s="257"/>
    </row>
    <row r="87" spans="2:9" ht="15.75" customHeight="1" x14ac:dyDescent="0.25">
      <c r="B87" s="256"/>
      <c r="C87" s="256"/>
      <c r="D87" s="256"/>
      <c r="E87" s="256"/>
      <c r="F87" s="256"/>
      <c r="G87" s="256"/>
      <c r="H87" s="256"/>
      <c r="I87" s="257"/>
    </row>
    <row r="88" spans="2:9" ht="15.75" customHeight="1" x14ac:dyDescent="0.25">
      <c r="B88" s="256"/>
      <c r="C88" s="256"/>
      <c r="D88" s="256"/>
      <c r="E88" s="256"/>
      <c r="F88" s="256"/>
      <c r="G88" s="256"/>
      <c r="H88" s="256"/>
      <c r="I88" s="257"/>
    </row>
    <row r="89" spans="2:9" ht="15.75" customHeight="1" x14ac:dyDescent="0.25">
      <c r="B89" s="256"/>
      <c r="C89" s="256"/>
      <c r="D89" s="256"/>
      <c r="E89" s="256"/>
      <c r="F89" s="256"/>
      <c r="G89" s="256"/>
      <c r="H89" s="256"/>
      <c r="I89" s="257"/>
    </row>
    <row r="90" spans="2:9" ht="15.75" customHeight="1" x14ac:dyDescent="0.25">
      <c r="B90" s="256"/>
      <c r="C90" s="256"/>
      <c r="D90" s="256"/>
      <c r="E90" s="256"/>
      <c r="F90" s="256"/>
      <c r="G90" s="256"/>
      <c r="H90" s="256"/>
      <c r="I90" s="257"/>
    </row>
    <row r="91" spans="2:9" ht="15.75" customHeight="1" x14ac:dyDescent="0.25">
      <c r="B91" s="256"/>
      <c r="C91" s="256"/>
      <c r="D91" s="256"/>
      <c r="E91" s="256"/>
      <c r="F91" s="256"/>
      <c r="G91" s="256"/>
      <c r="H91" s="256"/>
      <c r="I91" s="257"/>
    </row>
    <row r="92" spans="2:9" ht="15.75" customHeight="1" x14ac:dyDescent="0.25">
      <c r="B92" s="256"/>
      <c r="C92" s="256"/>
      <c r="D92" s="256"/>
      <c r="E92" s="256"/>
      <c r="F92" s="256"/>
      <c r="G92" s="256"/>
      <c r="H92" s="256"/>
      <c r="I92" s="257"/>
    </row>
    <row r="93" spans="2:9" ht="15.75" customHeight="1" x14ac:dyDescent="0.25">
      <c r="B93" s="256"/>
      <c r="C93" s="256"/>
      <c r="D93" s="256"/>
      <c r="E93" s="256"/>
      <c r="F93" s="256"/>
      <c r="G93" s="256"/>
      <c r="H93" s="256"/>
      <c r="I93" s="257"/>
    </row>
    <row r="94" spans="2:9" ht="15.75" customHeight="1" x14ac:dyDescent="0.25">
      <c r="B94" s="256"/>
      <c r="C94" s="256"/>
      <c r="D94" s="256"/>
      <c r="E94" s="256"/>
      <c r="F94" s="256"/>
      <c r="G94" s="256"/>
      <c r="H94" s="256"/>
      <c r="I94" s="257"/>
    </row>
    <row r="95" spans="2:9" ht="15.75" customHeight="1" x14ac:dyDescent="0.25">
      <c r="B95" s="256"/>
      <c r="C95" s="256"/>
      <c r="D95" s="256"/>
      <c r="E95" s="256"/>
      <c r="F95" s="256"/>
      <c r="G95" s="256"/>
      <c r="H95" s="256"/>
      <c r="I95" s="257"/>
    </row>
    <row r="96" spans="2:9" ht="15.75" customHeight="1" x14ac:dyDescent="0.25">
      <c r="B96" s="256"/>
      <c r="C96" s="256"/>
      <c r="D96" s="256"/>
      <c r="E96" s="256"/>
      <c r="F96" s="256"/>
      <c r="G96" s="256"/>
      <c r="H96" s="256"/>
      <c r="I96" s="257"/>
    </row>
    <row r="97" spans="2:9" ht="15.75" customHeight="1" x14ac:dyDescent="0.25">
      <c r="B97" s="256"/>
      <c r="C97" s="256"/>
      <c r="D97" s="256"/>
      <c r="E97" s="256"/>
      <c r="F97" s="256"/>
      <c r="G97" s="256"/>
      <c r="H97" s="256"/>
      <c r="I97" s="257"/>
    </row>
    <row r="98" spans="2:9" ht="15.75" customHeight="1" x14ac:dyDescent="0.25">
      <c r="B98" s="256"/>
      <c r="C98" s="256"/>
      <c r="D98" s="256"/>
      <c r="E98" s="256"/>
      <c r="F98" s="256"/>
      <c r="G98" s="256"/>
      <c r="H98" s="256"/>
      <c r="I98" s="257"/>
    </row>
    <row r="99" spans="2:9" ht="15.75" customHeight="1" x14ac:dyDescent="0.25">
      <c r="B99" s="256"/>
      <c r="C99" s="256"/>
      <c r="D99" s="256"/>
      <c r="E99" s="256"/>
      <c r="F99" s="256"/>
      <c r="G99" s="256"/>
      <c r="H99" s="256"/>
      <c r="I99" s="257"/>
    </row>
    <row r="100" spans="2:9" ht="15.75" customHeight="1" x14ac:dyDescent="0.25">
      <c r="B100" s="256"/>
      <c r="C100" s="256"/>
      <c r="D100" s="256"/>
      <c r="E100" s="256"/>
      <c r="F100" s="256"/>
      <c r="G100" s="256"/>
      <c r="H100" s="256"/>
      <c r="I100" s="257"/>
    </row>
    <row r="101" spans="2:9" ht="15.75" customHeight="1" x14ac:dyDescent="0.25">
      <c r="B101" s="256"/>
      <c r="C101" s="256"/>
      <c r="D101" s="256"/>
      <c r="E101" s="256"/>
      <c r="F101" s="256"/>
      <c r="G101" s="256"/>
      <c r="H101" s="256"/>
      <c r="I101" s="257"/>
    </row>
    <row r="102" spans="2:9" ht="15.75" customHeight="1" x14ac:dyDescent="0.25">
      <c r="B102" s="256"/>
      <c r="C102" s="256"/>
      <c r="D102" s="256"/>
      <c r="E102" s="256"/>
      <c r="F102" s="256"/>
      <c r="G102" s="256"/>
      <c r="H102" s="256"/>
      <c r="I102" s="257"/>
    </row>
    <row r="103" spans="2:9" ht="15.75" customHeight="1" x14ac:dyDescent="0.25">
      <c r="B103" s="256"/>
      <c r="C103" s="256"/>
      <c r="D103" s="256"/>
      <c r="E103" s="256"/>
      <c r="F103" s="256"/>
      <c r="G103" s="256"/>
      <c r="H103" s="256"/>
      <c r="I103" s="257"/>
    </row>
    <row r="104" spans="2:9" ht="15.75" customHeight="1" x14ac:dyDescent="0.25">
      <c r="B104" s="256"/>
      <c r="C104" s="256"/>
      <c r="D104" s="256"/>
      <c r="E104" s="256"/>
      <c r="F104" s="256"/>
      <c r="G104" s="256"/>
      <c r="H104" s="256"/>
      <c r="I104" s="257"/>
    </row>
    <row r="105" spans="2:9" ht="15.75" customHeight="1" x14ac:dyDescent="0.25">
      <c r="B105" s="256"/>
      <c r="C105" s="256"/>
      <c r="D105" s="256"/>
      <c r="E105" s="256"/>
      <c r="F105" s="256"/>
      <c r="G105" s="256"/>
      <c r="H105" s="256"/>
      <c r="I105" s="257"/>
    </row>
    <row r="106" spans="2:9" ht="15.75" customHeight="1" x14ac:dyDescent="0.25">
      <c r="B106" s="256"/>
      <c r="C106" s="256"/>
      <c r="D106" s="256"/>
      <c r="E106" s="256"/>
      <c r="F106" s="256"/>
      <c r="G106" s="256"/>
      <c r="H106" s="256"/>
      <c r="I106" s="257"/>
    </row>
    <row r="107" spans="2:9" ht="15.75" customHeight="1" x14ac:dyDescent="0.25">
      <c r="B107" s="256"/>
      <c r="C107" s="256"/>
      <c r="D107" s="256"/>
      <c r="E107" s="256"/>
      <c r="F107" s="256"/>
      <c r="G107" s="256"/>
      <c r="H107" s="256"/>
      <c r="I107" s="257"/>
    </row>
    <row r="108" spans="2:9" ht="15.75" customHeight="1" x14ac:dyDescent="0.25">
      <c r="B108" s="256"/>
      <c r="C108" s="256"/>
      <c r="D108" s="256"/>
      <c r="E108" s="256"/>
      <c r="F108" s="256"/>
      <c r="G108" s="256"/>
      <c r="H108" s="256"/>
      <c r="I108" s="257"/>
    </row>
    <row r="109" spans="2:9" ht="15.75" customHeight="1" x14ac:dyDescent="0.25">
      <c r="B109" s="256"/>
      <c r="C109" s="256"/>
      <c r="D109" s="256"/>
      <c r="E109" s="256"/>
      <c r="F109" s="256"/>
      <c r="G109" s="256"/>
      <c r="H109" s="256"/>
      <c r="I109" s="257"/>
    </row>
    <row r="110" spans="2:9" ht="15.75" customHeight="1" x14ac:dyDescent="0.25">
      <c r="B110" s="256"/>
      <c r="C110" s="256"/>
      <c r="D110" s="256"/>
      <c r="E110" s="256"/>
      <c r="F110" s="256"/>
      <c r="G110" s="256"/>
      <c r="H110" s="256"/>
      <c r="I110" s="257"/>
    </row>
    <row r="111" spans="2:9" ht="15.75" customHeight="1" x14ac:dyDescent="0.25">
      <c r="B111" s="256"/>
      <c r="C111" s="256"/>
      <c r="D111" s="256"/>
      <c r="E111" s="256"/>
      <c r="F111" s="256"/>
      <c r="G111" s="256"/>
      <c r="H111" s="256"/>
      <c r="I111" s="257"/>
    </row>
    <row r="112" spans="2:9" ht="15.75" customHeight="1" x14ac:dyDescent="0.25">
      <c r="B112" s="256"/>
      <c r="C112" s="256"/>
      <c r="D112" s="256"/>
      <c r="E112" s="256"/>
      <c r="F112" s="256"/>
      <c r="G112" s="256"/>
      <c r="H112" s="256"/>
      <c r="I112" s="257"/>
    </row>
    <row r="113" spans="2:9" ht="15.75" customHeight="1" x14ac:dyDescent="0.25">
      <c r="B113" s="256"/>
      <c r="C113" s="256"/>
      <c r="D113" s="256"/>
      <c r="E113" s="256"/>
      <c r="F113" s="256"/>
      <c r="G113" s="256"/>
      <c r="H113" s="256"/>
      <c r="I113" s="257"/>
    </row>
    <row r="114" spans="2:9" ht="15.75" customHeight="1" x14ac:dyDescent="0.25">
      <c r="B114" s="256"/>
      <c r="C114" s="256"/>
      <c r="D114" s="256"/>
      <c r="E114" s="256"/>
      <c r="F114" s="256"/>
      <c r="G114" s="256"/>
      <c r="H114" s="256"/>
      <c r="I114" s="257"/>
    </row>
    <row r="115" spans="2:9" ht="15.75" customHeight="1" x14ac:dyDescent="0.25">
      <c r="B115" s="256"/>
      <c r="C115" s="256"/>
      <c r="D115" s="256"/>
      <c r="E115" s="256"/>
      <c r="F115" s="256"/>
      <c r="G115" s="256"/>
      <c r="H115" s="256"/>
      <c r="I115" s="257"/>
    </row>
    <row r="116" spans="2:9" ht="15.75" customHeight="1" x14ac:dyDescent="0.25">
      <c r="B116" s="256"/>
      <c r="C116" s="256"/>
      <c r="D116" s="256"/>
      <c r="E116" s="256"/>
      <c r="F116" s="256"/>
      <c r="G116" s="256"/>
      <c r="H116" s="256"/>
      <c r="I116" s="257"/>
    </row>
    <row r="117" spans="2:9" ht="15.75" customHeight="1" x14ac:dyDescent="0.25">
      <c r="B117" s="256"/>
      <c r="C117" s="256"/>
      <c r="D117" s="256"/>
      <c r="E117" s="256"/>
      <c r="F117" s="256"/>
      <c r="G117" s="256"/>
      <c r="H117" s="256"/>
      <c r="I117" s="257"/>
    </row>
    <row r="118" spans="2:9" ht="15.75" customHeight="1" x14ac:dyDescent="0.25">
      <c r="B118" s="256"/>
      <c r="C118" s="256"/>
      <c r="D118" s="256"/>
      <c r="E118" s="256"/>
      <c r="F118" s="256"/>
      <c r="G118" s="256"/>
      <c r="H118" s="256"/>
      <c r="I118" s="257"/>
    </row>
    <row r="119" spans="2:9" ht="15.75" customHeight="1" x14ac:dyDescent="0.25">
      <c r="B119" s="256"/>
      <c r="C119" s="256"/>
      <c r="D119" s="256"/>
      <c r="E119" s="256"/>
      <c r="F119" s="256"/>
      <c r="G119" s="256"/>
      <c r="H119" s="256"/>
      <c r="I119" s="257"/>
    </row>
    <row r="120" spans="2:9" ht="15.75" customHeight="1" x14ac:dyDescent="0.25">
      <c r="B120" s="256"/>
      <c r="C120" s="256"/>
      <c r="D120" s="256"/>
      <c r="E120" s="256"/>
      <c r="F120" s="256"/>
      <c r="G120" s="256"/>
      <c r="H120" s="256"/>
      <c r="I120" s="257"/>
    </row>
    <row r="121" spans="2:9" ht="15.75" customHeight="1" x14ac:dyDescent="0.25">
      <c r="B121" s="256"/>
      <c r="C121" s="256"/>
      <c r="D121" s="256"/>
      <c r="E121" s="256"/>
      <c r="F121" s="256"/>
      <c r="G121" s="256"/>
      <c r="H121" s="256"/>
      <c r="I121" s="257"/>
    </row>
    <row r="122" spans="2:9" ht="15.75" customHeight="1" x14ac:dyDescent="0.25">
      <c r="B122" s="256"/>
      <c r="C122" s="256"/>
      <c r="D122" s="256"/>
      <c r="E122" s="256"/>
      <c r="F122" s="256"/>
      <c r="G122" s="256"/>
      <c r="H122" s="256"/>
      <c r="I122" s="257"/>
    </row>
    <row r="123" spans="2:9" ht="15.75" customHeight="1" x14ac:dyDescent="0.25">
      <c r="B123" s="256"/>
      <c r="C123" s="256"/>
      <c r="D123" s="256"/>
      <c r="E123" s="256"/>
      <c r="F123" s="256"/>
      <c r="G123" s="256"/>
      <c r="H123" s="256"/>
      <c r="I123" s="257"/>
    </row>
    <row r="124" spans="2:9" ht="15.75" customHeight="1" x14ac:dyDescent="0.25">
      <c r="B124" s="256"/>
      <c r="C124" s="256"/>
      <c r="D124" s="256"/>
      <c r="E124" s="256"/>
      <c r="F124" s="256"/>
      <c r="G124" s="256"/>
      <c r="H124" s="256"/>
      <c r="I124" s="257"/>
    </row>
    <row r="125" spans="2:9" ht="15.75" customHeight="1" x14ac:dyDescent="0.25">
      <c r="B125" s="256"/>
      <c r="C125" s="256"/>
      <c r="D125" s="256"/>
      <c r="E125" s="256"/>
      <c r="F125" s="256"/>
      <c r="G125" s="256"/>
      <c r="H125" s="256"/>
      <c r="I125" s="257"/>
    </row>
    <row r="126" spans="2:9" ht="15.75" customHeight="1" x14ac:dyDescent="0.25">
      <c r="B126" s="256"/>
      <c r="C126" s="256"/>
      <c r="D126" s="256"/>
      <c r="E126" s="256"/>
      <c r="F126" s="256"/>
      <c r="G126" s="256"/>
      <c r="H126" s="256"/>
      <c r="I126" s="257"/>
    </row>
    <row r="127" spans="2:9" ht="15.75" customHeight="1" x14ac:dyDescent="0.25">
      <c r="B127" s="256"/>
      <c r="C127" s="256"/>
      <c r="D127" s="256"/>
      <c r="E127" s="256"/>
      <c r="F127" s="256"/>
      <c r="G127" s="256"/>
      <c r="H127" s="256"/>
      <c r="I127" s="257"/>
    </row>
    <row r="128" spans="2:9" ht="15.75" customHeight="1" x14ac:dyDescent="0.25">
      <c r="B128" s="256"/>
      <c r="C128" s="256"/>
      <c r="D128" s="256"/>
      <c r="E128" s="256"/>
      <c r="F128" s="256"/>
      <c r="G128" s="256"/>
      <c r="H128" s="256"/>
      <c r="I128" s="257"/>
    </row>
    <row r="129" spans="2:9" ht="15.75" customHeight="1" x14ac:dyDescent="0.25">
      <c r="B129" s="256"/>
      <c r="C129" s="256"/>
      <c r="D129" s="256"/>
      <c r="E129" s="256"/>
      <c r="F129" s="256"/>
      <c r="G129" s="256"/>
      <c r="H129" s="256"/>
      <c r="I129" s="257"/>
    </row>
    <row r="130" spans="2:9" ht="15.75" customHeight="1" x14ac:dyDescent="0.25">
      <c r="B130" s="256"/>
      <c r="C130" s="256"/>
      <c r="D130" s="256"/>
      <c r="E130" s="256"/>
      <c r="F130" s="256"/>
      <c r="G130" s="256"/>
      <c r="H130" s="256"/>
      <c r="I130" s="257"/>
    </row>
    <row r="131" spans="2:9" ht="15.75" customHeight="1" x14ac:dyDescent="0.25">
      <c r="B131" s="256"/>
      <c r="C131" s="256"/>
      <c r="D131" s="256"/>
      <c r="E131" s="256"/>
      <c r="F131" s="256"/>
      <c r="G131" s="256"/>
      <c r="H131" s="256"/>
      <c r="I131" s="257"/>
    </row>
    <row r="132" spans="2:9" ht="15.75" customHeight="1" x14ac:dyDescent="0.25">
      <c r="B132" s="256"/>
      <c r="C132" s="256"/>
      <c r="D132" s="256"/>
      <c r="E132" s="256"/>
      <c r="F132" s="256"/>
      <c r="G132" s="256"/>
      <c r="H132" s="256"/>
      <c r="I132" s="257"/>
    </row>
    <row r="133" spans="2:9" ht="15.75" customHeight="1" x14ac:dyDescent="0.25">
      <c r="B133" s="256"/>
      <c r="C133" s="256"/>
      <c r="D133" s="256"/>
      <c r="E133" s="256"/>
      <c r="F133" s="256"/>
      <c r="G133" s="256"/>
      <c r="H133" s="256"/>
      <c r="I133" s="257"/>
    </row>
    <row r="134" spans="2:9" ht="15.75" customHeight="1" x14ac:dyDescent="0.25">
      <c r="B134" s="256"/>
      <c r="C134" s="256"/>
      <c r="D134" s="256"/>
      <c r="E134" s="256"/>
      <c r="F134" s="256"/>
      <c r="G134" s="256"/>
      <c r="H134" s="256"/>
      <c r="I134" s="257"/>
    </row>
    <row r="135" spans="2:9" ht="15.75" customHeight="1" x14ac:dyDescent="0.25">
      <c r="B135" s="256"/>
      <c r="C135" s="256"/>
      <c r="D135" s="256"/>
      <c r="E135" s="256"/>
      <c r="F135" s="256"/>
      <c r="G135" s="256"/>
      <c r="H135" s="256"/>
      <c r="I135" s="257"/>
    </row>
    <row r="136" spans="2:9" ht="15.75" customHeight="1" x14ac:dyDescent="0.25">
      <c r="B136" s="256"/>
      <c r="C136" s="256"/>
      <c r="D136" s="256"/>
      <c r="E136" s="256"/>
      <c r="F136" s="256"/>
      <c r="G136" s="256"/>
      <c r="H136" s="256"/>
      <c r="I136" s="257"/>
    </row>
    <row r="137" spans="2:9" ht="15.75" customHeight="1" x14ac:dyDescent="0.25">
      <c r="B137" s="256"/>
      <c r="C137" s="256"/>
      <c r="D137" s="256"/>
      <c r="E137" s="256"/>
      <c r="F137" s="256"/>
      <c r="G137" s="256"/>
      <c r="H137" s="256"/>
      <c r="I137" s="257"/>
    </row>
    <row r="138" spans="2:9" ht="15.75" customHeight="1" x14ac:dyDescent="0.25">
      <c r="B138" s="256"/>
      <c r="C138" s="256"/>
      <c r="D138" s="256"/>
      <c r="E138" s="256"/>
      <c r="F138" s="256"/>
      <c r="G138" s="256"/>
      <c r="H138" s="256"/>
      <c r="I138" s="257"/>
    </row>
    <row r="139" spans="2:9" ht="15.75" customHeight="1" x14ac:dyDescent="0.25">
      <c r="B139" s="256"/>
      <c r="C139" s="256"/>
      <c r="D139" s="256"/>
      <c r="E139" s="256"/>
      <c r="F139" s="256"/>
      <c r="G139" s="256"/>
      <c r="H139" s="256"/>
      <c r="I139" s="257"/>
    </row>
    <row r="140" spans="2:9" ht="15.75" customHeight="1" x14ac:dyDescent="0.25">
      <c r="B140" s="256"/>
      <c r="C140" s="256"/>
      <c r="D140" s="256"/>
      <c r="E140" s="256"/>
      <c r="F140" s="256"/>
      <c r="G140" s="256"/>
      <c r="H140" s="256"/>
      <c r="I140" s="257"/>
    </row>
    <row r="141" spans="2:9" ht="15.75" customHeight="1" x14ac:dyDescent="0.25">
      <c r="B141" s="256"/>
      <c r="C141" s="256"/>
      <c r="D141" s="256"/>
      <c r="E141" s="256"/>
      <c r="F141" s="256"/>
      <c r="G141" s="256"/>
      <c r="H141" s="256"/>
      <c r="I141" s="257"/>
    </row>
    <row r="142" spans="2:9" ht="15.75" customHeight="1" x14ac:dyDescent="0.25">
      <c r="B142" s="256"/>
      <c r="C142" s="256"/>
      <c r="D142" s="256"/>
      <c r="E142" s="256"/>
      <c r="F142" s="256"/>
      <c r="G142" s="256"/>
      <c r="H142" s="256"/>
      <c r="I142" s="257"/>
    </row>
    <row r="143" spans="2:9" ht="15.75" customHeight="1" x14ac:dyDescent="0.25">
      <c r="B143" s="256"/>
      <c r="C143" s="256"/>
      <c r="D143" s="256"/>
      <c r="E143" s="256"/>
      <c r="F143" s="256"/>
      <c r="G143" s="256"/>
      <c r="H143" s="256"/>
      <c r="I143" s="257"/>
    </row>
    <row r="144" spans="2:9" ht="15.75" customHeight="1" x14ac:dyDescent="0.25">
      <c r="B144" s="256"/>
      <c r="C144" s="256"/>
      <c r="D144" s="256"/>
      <c r="E144" s="256"/>
      <c r="F144" s="256"/>
      <c r="G144" s="256"/>
      <c r="H144" s="256"/>
      <c r="I144" s="257"/>
    </row>
    <row r="145" spans="2:9" ht="15.75" customHeight="1" x14ac:dyDescent="0.25">
      <c r="B145" s="256"/>
      <c r="C145" s="256"/>
      <c r="D145" s="256"/>
      <c r="E145" s="256"/>
      <c r="F145" s="256"/>
      <c r="G145" s="256"/>
      <c r="H145" s="256"/>
      <c r="I145" s="257"/>
    </row>
    <row r="146" spans="2:9" ht="15.75" customHeight="1" x14ac:dyDescent="0.25">
      <c r="B146" s="256"/>
      <c r="C146" s="256"/>
      <c r="D146" s="256"/>
      <c r="E146" s="256"/>
      <c r="F146" s="256"/>
      <c r="G146" s="256"/>
      <c r="H146" s="256"/>
      <c r="I146" s="257"/>
    </row>
    <row r="147" spans="2:9" ht="15.75" customHeight="1" x14ac:dyDescent="0.25">
      <c r="B147" s="256"/>
      <c r="C147" s="256"/>
      <c r="D147" s="256"/>
      <c r="E147" s="256"/>
      <c r="F147" s="256"/>
      <c r="G147" s="256"/>
      <c r="H147" s="256"/>
      <c r="I147" s="257"/>
    </row>
    <row r="148" spans="2:9" ht="15.75" customHeight="1" x14ac:dyDescent="0.25">
      <c r="B148" s="256"/>
      <c r="C148" s="256"/>
      <c r="D148" s="256"/>
      <c r="E148" s="256"/>
      <c r="F148" s="256"/>
      <c r="G148" s="256"/>
      <c r="H148" s="256"/>
      <c r="I148" s="257"/>
    </row>
    <row r="149" spans="2:9" ht="15.75" customHeight="1" x14ac:dyDescent="0.25">
      <c r="B149" s="256"/>
      <c r="C149" s="256"/>
      <c r="D149" s="256"/>
      <c r="E149" s="256"/>
      <c r="F149" s="256"/>
      <c r="G149" s="256"/>
      <c r="H149" s="256"/>
      <c r="I149" s="257"/>
    </row>
    <row r="150" spans="2:9" ht="15.75" customHeight="1" x14ac:dyDescent="0.25">
      <c r="B150" s="256"/>
      <c r="C150" s="256"/>
      <c r="D150" s="256"/>
      <c r="E150" s="256"/>
      <c r="F150" s="256"/>
      <c r="G150" s="256"/>
      <c r="H150" s="256"/>
      <c r="I150" s="257"/>
    </row>
    <row r="151" spans="2:9" ht="15.75" customHeight="1" x14ac:dyDescent="0.25">
      <c r="B151" s="256"/>
      <c r="C151" s="256"/>
      <c r="D151" s="256"/>
      <c r="E151" s="256"/>
      <c r="F151" s="256"/>
      <c r="G151" s="256"/>
      <c r="H151" s="256"/>
      <c r="I151" s="257"/>
    </row>
    <row r="152" spans="2:9" ht="15.75" customHeight="1" x14ac:dyDescent="0.25">
      <c r="B152" s="256"/>
      <c r="C152" s="256"/>
      <c r="D152" s="256"/>
      <c r="E152" s="256"/>
      <c r="F152" s="256"/>
      <c r="G152" s="256"/>
      <c r="H152" s="256"/>
      <c r="I152" s="257"/>
    </row>
    <row r="153" spans="2:9" ht="15.75" customHeight="1" x14ac:dyDescent="0.25">
      <c r="B153" s="256"/>
      <c r="C153" s="256"/>
      <c r="D153" s="256"/>
      <c r="E153" s="256"/>
      <c r="F153" s="256"/>
      <c r="G153" s="256"/>
      <c r="H153" s="256"/>
      <c r="I153" s="257"/>
    </row>
    <row r="154" spans="2:9" ht="15.75" customHeight="1" x14ac:dyDescent="0.25">
      <c r="B154" s="256"/>
      <c r="C154" s="256"/>
      <c r="D154" s="256"/>
      <c r="E154" s="256"/>
      <c r="F154" s="256"/>
      <c r="G154" s="256"/>
      <c r="H154" s="256"/>
      <c r="I154" s="257"/>
    </row>
    <row r="155" spans="2:9" ht="15.75" customHeight="1" x14ac:dyDescent="0.25">
      <c r="B155" s="256"/>
      <c r="C155" s="256"/>
      <c r="D155" s="256"/>
      <c r="E155" s="256"/>
      <c r="F155" s="256"/>
      <c r="G155" s="256"/>
      <c r="H155" s="256"/>
      <c r="I155" s="257"/>
    </row>
    <row r="156" spans="2:9" ht="15.75" customHeight="1" x14ac:dyDescent="0.25">
      <c r="B156" s="256"/>
      <c r="C156" s="256"/>
      <c r="D156" s="256"/>
      <c r="E156" s="256"/>
      <c r="F156" s="256"/>
      <c r="G156" s="256"/>
      <c r="H156" s="256"/>
      <c r="I156" s="257"/>
    </row>
    <row r="157" spans="2:9" ht="15.75" customHeight="1" x14ac:dyDescent="0.25">
      <c r="B157" s="256"/>
      <c r="C157" s="256"/>
      <c r="D157" s="256"/>
      <c r="E157" s="256"/>
      <c r="F157" s="256"/>
      <c r="G157" s="256"/>
      <c r="H157" s="256"/>
      <c r="I157" s="257"/>
    </row>
    <row r="158" spans="2:9" ht="15.75" customHeight="1" x14ac:dyDescent="0.25">
      <c r="B158" s="256"/>
      <c r="C158" s="256"/>
      <c r="D158" s="256"/>
      <c r="E158" s="256"/>
      <c r="F158" s="256"/>
      <c r="G158" s="256"/>
      <c r="H158" s="256"/>
      <c r="I158" s="257"/>
    </row>
    <row r="159" spans="2:9" ht="15.75" customHeight="1" x14ac:dyDescent="0.25">
      <c r="B159" s="256"/>
      <c r="C159" s="256"/>
      <c r="D159" s="256"/>
      <c r="E159" s="256"/>
      <c r="F159" s="256"/>
      <c r="G159" s="256"/>
      <c r="H159" s="256"/>
      <c r="I159" s="257"/>
    </row>
    <row r="160" spans="2:9" ht="15.75" customHeight="1" x14ac:dyDescent="0.25">
      <c r="B160" s="256"/>
      <c r="C160" s="256"/>
      <c r="D160" s="256"/>
      <c r="E160" s="256"/>
      <c r="F160" s="256"/>
      <c r="G160" s="256"/>
      <c r="H160" s="256"/>
      <c r="I160" s="257"/>
    </row>
    <row r="161" spans="2:9" ht="15.75" customHeight="1" x14ac:dyDescent="0.25">
      <c r="B161" s="256"/>
      <c r="C161" s="256"/>
      <c r="D161" s="256"/>
      <c r="E161" s="256"/>
      <c r="F161" s="256"/>
      <c r="G161" s="256"/>
      <c r="H161" s="256"/>
      <c r="I161" s="257"/>
    </row>
    <row r="162" spans="2:9" ht="15.75" customHeight="1" x14ac:dyDescent="0.25">
      <c r="B162" s="256"/>
      <c r="C162" s="256"/>
      <c r="D162" s="256"/>
      <c r="E162" s="256"/>
      <c r="F162" s="256"/>
      <c r="G162" s="256"/>
      <c r="H162" s="256"/>
      <c r="I162" s="257"/>
    </row>
    <row r="163" spans="2:9" ht="15.75" customHeight="1" x14ac:dyDescent="0.25">
      <c r="B163" s="256"/>
      <c r="C163" s="256"/>
      <c r="D163" s="256"/>
      <c r="E163" s="256"/>
      <c r="F163" s="256"/>
      <c r="G163" s="256"/>
      <c r="H163" s="256"/>
      <c r="I163" s="257"/>
    </row>
    <row r="164" spans="2:9" ht="15.75" customHeight="1" x14ac:dyDescent="0.25">
      <c r="B164" s="256"/>
      <c r="C164" s="256"/>
      <c r="D164" s="256"/>
      <c r="E164" s="256"/>
      <c r="F164" s="256"/>
      <c r="G164" s="256"/>
      <c r="H164" s="256"/>
      <c r="I164" s="257"/>
    </row>
    <row r="165" spans="2:9" ht="15.75" customHeight="1" x14ac:dyDescent="0.25">
      <c r="B165" s="256"/>
      <c r="C165" s="256"/>
      <c r="D165" s="256"/>
      <c r="E165" s="256"/>
      <c r="F165" s="256"/>
      <c r="G165" s="256"/>
      <c r="H165" s="256"/>
      <c r="I165" s="257"/>
    </row>
    <row r="166" spans="2:9" ht="15.75" customHeight="1" x14ac:dyDescent="0.25">
      <c r="B166" s="256"/>
      <c r="C166" s="256"/>
      <c r="D166" s="256"/>
      <c r="E166" s="256"/>
      <c r="F166" s="256"/>
      <c r="G166" s="256"/>
      <c r="H166" s="256"/>
      <c r="I166" s="257"/>
    </row>
    <row r="167" spans="2:9" ht="15.75" customHeight="1" x14ac:dyDescent="0.25">
      <c r="B167" s="256"/>
      <c r="C167" s="256"/>
      <c r="D167" s="256"/>
      <c r="E167" s="256"/>
      <c r="F167" s="256"/>
      <c r="G167" s="256"/>
      <c r="H167" s="256"/>
      <c r="I167" s="257"/>
    </row>
    <row r="168" spans="2:9" ht="15.75" customHeight="1" x14ac:dyDescent="0.25">
      <c r="B168" s="256"/>
      <c r="C168" s="256"/>
      <c r="D168" s="256"/>
      <c r="E168" s="256"/>
      <c r="F168" s="256"/>
      <c r="G168" s="256"/>
      <c r="H168" s="256"/>
      <c r="I168" s="257"/>
    </row>
    <row r="169" spans="2:9" ht="15.75" customHeight="1" x14ac:dyDescent="0.25">
      <c r="B169" s="256"/>
      <c r="C169" s="256"/>
      <c r="D169" s="256"/>
      <c r="E169" s="256"/>
      <c r="F169" s="256"/>
      <c r="G169" s="256"/>
      <c r="H169" s="256"/>
      <c r="I169" s="257"/>
    </row>
    <row r="170" spans="2:9" ht="15.75" customHeight="1" x14ac:dyDescent="0.25">
      <c r="B170" s="256"/>
      <c r="C170" s="256"/>
      <c r="D170" s="256"/>
      <c r="E170" s="256"/>
      <c r="F170" s="256"/>
      <c r="G170" s="256"/>
      <c r="H170" s="256"/>
      <c r="I170" s="257"/>
    </row>
    <row r="171" spans="2:9" ht="15.75" customHeight="1" x14ac:dyDescent="0.25">
      <c r="B171" s="256"/>
      <c r="C171" s="256"/>
      <c r="D171" s="256"/>
      <c r="E171" s="256"/>
      <c r="F171" s="256"/>
      <c r="G171" s="256"/>
      <c r="H171" s="256"/>
      <c r="I171" s="257"/>
    </row>
    <row r="172" spans="2:9" ht="15.75" customHeight="1" x14ac:dyDescent="0.25">
      <c r="B172" s="256"/>
      <c r="C172" s="256"/>
      <c r="D172" s="256"/>
      <c r="E172" s="256"/>
      <c r="F172" s="256"/>
      <c r="G172" s="256"/>
      <c r="H172" s="256"/>
      <c r="I172" s="257"/>
    </row>
    <row r="173" spans="2:9" ht="15.75" customHeight="1" x14ac:dyDescent="0.25">
      <c r="B173" s="256"/>
      <c r="C173" s="256"/>
      <c r="D173" s="256"/>
      <c r="E173" s="256"/>
      <c r="F173" s="256"/>
      <c r="G173" s="256"/>
      <c r="H173" s="256"/>
      <c r="I173" s="257"/>
    </row>
    <row r="174" spans="2:9" ht="15.75" customHeight="1" x14ac:dyDescent="0.25">
      <c r="B174" s="256"/>
      <c r="C174" s="256"/>
      <c r="D174" s="256"/>
      <c r="E174" s="256"/>
      <c r="F174" s="256"/>
      <c r="G174" s="256"/>
      <c r="H174" s="256"/>
      <c r="I174" s="257"/>
    </row>
    <row r="175" spans="2:9" ht="15.75" customHeight="1" x14ac:dyDescent="0.25">
      <c r="B175" s="256"/>
      <c r="C175" s="256"/>
      <c r="D175" s="256"/>
      <c r="E175" s="256"/>
      <c r="F175" s="256"/>
      <c r="G175" s="256"/>
      <c r="H175" s="256"/>
      <c r="I175" s="257"/>
    </row>
    <row r="176" spans="2:9" ht="15.75" customHeight="1" x14ac:dyDescent="0.25">
      <c r="B176" s="256"/>
      <c r="C176" s="256"/>
      <c r="D176" s="256"/>
      <c r="E176" s="256"/>
      <c r="F176" s="256"/>
      <c r="G176" s="256"/>
      <c r="H176" s="256"/>
      <c r="I176" s="257"/>
    </row>
    <row r="177" spans="2:9" ht="15.75" customHeight="1" x14ac:dyDescent="0.25">
      <c r="B177" s="256"/>
      <c r="C177" s="256"/>
      <c r="D177" s="256"/>
      <c r="E177" s="256"/>
      <c r="F177" s="256"/>
      <c r="G177" s="256"/>
      <c r="H177" s="256"/>
      <c r="I177" s="257"/>
    </row>
    <row r="178" spans="2:9" ht="15.75" customHeight="1" x14ac:dyDescent="0.25">
      <c r="B178" s="256"/>
      <c r="C178" s="256"/>
      <c r="D178" s="256"/>
      <c r="E178" s="256"/>
      <c r="F178" s="256"/>
      <c r="G178" s="256"/>
      <c r="H178" s="256"/>
      <c r="I178" s="257"/>
    </row>
    <row r="179" spans="2:9" ht="15.75" customHeight="1" x14ac:dyDescent="0.25">
      <c r="B179" s="256"/>
      <c r="C179" s="256"/>
      <c r="D179" s="256"/>
      <c r="E179" s="256"/>
      <c r="F179" s="256"/>
      <c r="G179" s="256"/>
      <c r="H179" s="256"/>
      <c r="I179" s="257"/>
    </row>
    <row r="180" spans="2:9" ht="15.75" customHeight="1" x14ac:dyDescent="0.25">
      <c r="B180" s="256"/>
      <c r="C180" s="256"/>
      <c r="D180" s="256"/>
      <c r="E180" s="256"/>
      <c r="F180" s="256"/>
      <c r="G180" s="256"/>
      <c r="H180" s="256"/>
      <c r="I180" s="257"/>
    </row>
    <row r="181" spans="2:9" ht="15.75" customHeight="1" x14ac:dyDescent="0.25">
      <c r="B181" s="256"/>
      <c r="C181" s="256"/>
      <c r="D181" s="256"/>
      <c r="E181" s="256"/>
      <c r="F181" s="256"/>
      <c r="G181" s="256"/>
      <c r="H181" s="256"/>
      <c r="I181" s="257"/>
    </row>
    <row r="182" spans="2:9" ht="15.75" customHeight="1" x14ac:dyDescent="0.25">
      <c r="B182" s="256"/>
      <c r="C182" s="256"/>
      <c r="D182" s="256"/>
      <c r="E182" s="256"/>
      <c r="F182" s="256"/>
      <c r="G182" s="256"/>
      <c r="H182" s="256"/>
      <c r="I182" s="257"/>
    </row>
    <row r="183" spans="2:9" ht="15.75" customHeight="1" x14ac:dyDescent="0.25">
      <c r="B183" s="256"/>
      <c r="C183" s="256"/>
      <c r="D183" s="256"/>
      <c r="E183" s="256"/>
      <c r="F183" s="256"/>
      <c r="G183" s="256"/>
      <c r="H183" s="256"/>
      <c r="I183" s="257"/>
    </row>
    <row r="184" spans="2:9" ht="15.75" customHeight="1" x14ac:dyDescent="0.25">
      <c r="B184" s="256"/>
      <c r="C184" s="256"/>
      <c r="D184" s="256"/>
      <c r="E184" s="256"/>
      <c r="F184" s="256"/>
      <c r="G184" s="256"/>
      <c r="H184" s="256"/>
      <c r="I184" s="257"/>
    </row>
    <row r="185" spans="2:9" ht="15.75" customHeight="1" x14ac:dyDescent="0.25">
      <c r="B185" s="256"/>
      <c r="C185" s="256"/>
      <c r="D185" s="256"/>
      <c r="E185" s="256"/>
      <c r="F185" s="256"/>
      <c r="G185" s="256"/>
      <c r="H185" s="256"/>
      <c r="I185" s="257"/>
    </row>
    <row r="186" spans="2:9" ht="15.75" customHeight="1" x14ac:dyDescent="0.25">
      <c r="B186" s="256"/>
      <c r="C186" s="256"/>
      <c r="D186" s="256"/>
      <c r="E186" s="256"/>
      <c r="F186" s="256"/>
      <c r="G186" s="256"/>
      <c r="H186" s="256"/>
      <c r="I186" s="257"/>
    </row>
    <row r="187" spans="2:9" ht="15.75" customHeight="1" x14ac:dyDescent="0.25">
      <c r="B187" s="256"/>
      <c r="C187" s="256"/>
      <c r="D187" s="256"/>
      <c r="E187" s="256"/>
      <c r="F187" s="256"/>
      <c r="G187" s="256"/>
      <c r="H187" s="256"/>
      <c r="I187" s="257"/>
    </row>
    <row r="188" spans="2:9" ht="15.75" customHeight="1" x14ac:dyDescent="0.25">
      <c r="B188" s="256"/>
      <c r="C188" s="256"/>
      <c r="D188" s="256"/>
      <c r="E188" s="256"/>
      <c r="F188" s="256"/>
      <c r="G188" s="256"/>
      <c r="H188" s="256"/>
      <c r="I188" s="257"/>
    </row>
    <row r="189" spans="2:9" ht="15.75" customHeight="1" x14ac:dyDescent="0.25">
      <c r="B189" s="256"/>
      <c r="C189" s="256"/>
      <c r="D189" s="256"/>
      <c r="E189" s="256"/>
      <c r="F189" s="256"/>
      <c r="G189" s="256"/>
      <c r="H189" s="256"/>
      <c r="I189" s="257"/>
    </row>
    <row r="190" spans="2:9" ht="15.75" customHeight="1" x14ac:dyDescent="0.25">
      <c r="B190" s="256"/>
      <c r="C190" s="256"/>
      <c r="D190" s="256"/>
      <c r="E190" s="256"/>
      <c r="F190" s="256"/>
      <c r="G190" s="256"/>
      <c r="H190" s="256"/>
      <c r="I190" s="257"/>
    </row>
    <row r="191" spans="2:9" ht="15.75" customHeight="1" x14ac:dyDescent="0.25">
      <c r="B191" s="256"/>
      <c r="C191" s="256"/>
      <c r="D191" s="256"/>
      <c r="E191" s="256"/>
      <c r="F191" s="256"/>
      <c r="G191" s="256"/>
      <c r="H191" s="256"/>
      <c r="I191" s="257"/>
    </row>
    <row r="192" spans="2:9" ht="15.75" customHeight="1" x14ac:dyDescent="0.25">
      <c r="B192" s="256"/>
      <c r="C192" s="256"/>
      <c r="D192" s="256"/>
      <c r="E192" s="256"/>
      <c r="F192" s="256"/>
      <c r="G192" s="256"/>
      <c r="H192" s="256"/>
      <c r="I192" s="257"/>
    </row>
    <row r="193" spans="2:9" ht="15.75" customHeight="1" x14ac:dyDescent="0.25">
      <c r="B193" s="256"/>
      <c r="C193" s="256"/>
      <c r="D193" s="256"/>
      <c r="E193" s="256"/>
      <c r="F193" s="256"/>
      <c r="G193" s="256"/>
      <c r="H193" s="256"/>
      <c r="I193" s="257"/>
    </row>
    <row r="194" spans="2:9" ht="15.75" customHeight="1" x14ac:dyDescent="0.25">
      <c r="B194" s="256"/>
      <c r="C194" s="256"/>
      <c r="D194" s="256"/>
      <c r="E194" s="256"/>
      <c r="F194" s="256"/>
      <c r="G194" s="256"/>
      <c r="H194" s="256"/>
      <c r="I194" s="257"/>
    </row>
    <row r="195" spans="2:9" ht="15.75" customHeight="1" x14ac:dyDescent="0.25">
      <c r="B195" s="256"/>
      <c r="C195" s="256"/>
      <c r="D195" s="256"/>
      <c r="E195" s="256"/>
      <c r="F195" s="256"/>
      <c r="G195" s="256"/>
      <c r="H195" s="256"/>
      <c r="I195" s="257"/>
    </row>
    <row r="196" spans="2:9" ht="15.75" customHeight="1" x14ac:dyDescent="0.25">
      <c r="B196" s="256"/>
      <c r="C196" s="256"/>
      <c r="D196" s="256"/>
      <c r="E196" s="256"/>
      <c r="F196" s="256"/>
      <c r="G196" s="256"/>
      <c r="H196" s="256"/>
      <c r="I196" s="257"/>
    </row>
    <row r="197" spans="2:9" ht="15.75" customHeight="1" x14ac:dyDescent="0.25">
      <c r="B197" s="256"/>
      <c r="C197" s="256"/>
      <c r="D197" s="256"/>
      <c r="E197" s="256"/>
      <c r="F197" s="256"/>
      <c r="G197" s="256"/>
      <c r="H197" s="256"/>
      <c r="I197" s="257"/>
    </row>
    <row r="198" spans="2:9" ht="15.75" customHeight="1" x14ac:dyDescent="0.25">
      <c r="B198" s="256"/>
      <c r="C198" s="256"/>
      <c r="D198" s="256"/>
      <c r="E198" s="256"/>
      <c r="F198" s="256"/>
      <c r="G198" s="256"/>
      <c r="H198" s="256"/>
      <c r="I198" s="257"/>
    </row>
    <row r="199" spans="2:9" ht="15.75" customHeight="1" x14ac:dyDescent="0.25">
      <c r="B199" s="256"/>
      <c r="C199" s="256"/>
      <c r="D199" s="256"/>
      <c r="E199" s="256"/>
      <c r="F199" s="256"/>
      <c r="G199" s="256"/>
      <c r="H199" s="256"/>
      <c r="I199" s="257"/>
    </row>
    <row r="200" spans="2:9" ht="15.75" customHeight="1" x14ac:dyDescent="0.25">
      <c r="B200" s="256"/>
      <c r="C200" s="256"/>
      <c r="D200" s="256"/>
      <c r="E200" s="256"/>
      <c r="F200" s="256"/>
      <c r="G200" s="256"/>
      <c r="H200" s="256"/>
      <c r="I200" s="257"/>
    </row>
    <row r="201" spans="2:9" ht="15.75" customHeight="1" x14ac:dyDescent="0.25">
      <c r="B201" s="256"/>
      <c r="C201" s="256"/>
      <c r="D201" s="256"/>
      <c r="E201" s="256"/>
      <c r="F201" s="256"/>
      <c r="G201" s="256"/>
      <c r="H201" s="256"/>
      <c r="I201" s="257"/>
    </row>
    <row r="202" spans="2:9" ht="15.75" customHeight="1" x14ac:dyDescent="0.25">
      <c r="B202" s="256"/>
      <c r="C202" s="256"/>
      <c r="D202" s="256"/>
      <c r="E202" s="256"/>
      <c r="F202" s="256"/>
      <c r="G202" s="256"/>
      <c r="H202" s="256"/>
      <c r="I202" s="257"/>
    </row>
    <row r="203" spans="2:9" ht="15.75" customHeight="1" x14ac:dyDescent="0.25">
      <c r="B203" s="256"/>
      <c r="C203" s="256"/>
      <c r="D203" s="256"/>
      <c r="E203" s="256"/>
      <c r="F203" s="256"/>
      <c r="G203" s="256"/>
      <c r="H203" s="256"/>
      <c r="I203" s="257"/>
    </row>
    <row r="204" spans="2:9" ht="15.75" customHeight="1" x14ac:dyDescent="0.25">
      <c r="B204" s="256"/>
      <c r="C204" s="256"/>
      <c r="D204" s="256"/>
      <c r="E204" s="256"/>
      <c r="F204" s="256"/>
      <c r="G204" s="256"/>
      <c r="H204" s="256"/>
      <c r="I204" s="257"/>
    </row>
    <row r="205" spans="2:9" ht="15.75" customHeight="1" x14ac:dyDescent="0.25">
      <c r="B205" s="256"/>
      <c r="C205" s="256"/>
      <c r="D205" s="256"/>
      <c r="E205" s="256"/>
      <c r="F205" s="256"/>
      <c r="G205" s="256"/>
      <c r="H205" s="256"/>
      <c r="I205" s="257"/>
    </row>
    <row r="206" spans="2:9" ht="15.75" customHeight="1" x14ac:dyDescent="0.25">
      <c r="B206" s="256"/>
      <c r="C206" s="256"/>
      <c r="D206" s="256"/>
      <c r="E206" s="256"/>
      <c r="F206" s="256"/>
      <c r="G206" s="256"/>
      <c r="H206" s="256"/>
      <c r="I206" s="257"/>
    </row>
    <row r="207" spans="2:9" ht="15.75" customHeight="1" x14ac:dyDescent="0.25">
      <c r="B207" s="256"/>
      <c r="C207" s="256"/>
      <c r="D207" s="256"/>
      <c r="E207" s="256"/>
      <c r="F207" s="256"/>
      <c r="G207" s="256"/>
      <c r="H207" s="256"/>
      <c r="I207" s="257"/>
    </row>
    <row r="208" spans="2:9" ht="15.75" customHeight="1" x14ac:dyDescent="0.25">
      <c r="B208" s="256"/>
      <c r="C208" s="256"/>
      <c r="D208" s="256"/>
      <c r="E208" s="256"/>
      <c r="F208" s="256"/>
      <c r="G208" s="256"/>
      <c r="H208" s="256"/>
      <c r="I208" s="257"/>
    </row>
    <row r="209" spans="2:9" ht="15.75" customHeight="1" x14ac:dyDescent="0.25">
      <c r="B209" s="256"/>
      <c r="C209" s="256"/>
      <c r="D209" s="256"/>
      <c r="E209" s="256"/>
      <c r="F209" s="256"/>
      <c r="G209" s="256"/>
      <c r="H209" s="256"/>
      <c r="I209" s="257"/>
    </row>
    <row r="210" spans="2:9" ht="15.75" customHeight="1" x14ac:dyDescent="0.25">
      <c r="B210" s="256"/>
      <c r="C210" s="256"/>
      <c r="D210" s="256"/>
      <c r="E210" s="256"/>
      <c r="F210" s="256"/>
      <c r="G210" s="256"/>
      <c r="H210" s="256"/>
      <c r="I210" s="257"/>
    </row>
    <row r="211" spans="2:9" ht="15.75" customHeight="1" x14ac:dyDescent="0.25">
      <c r="B211" s="256"/>
      <c r="C211" s="256"/>
      <c r="D211" s="256"/>
      <c r="E211" s="256"/>
      <c r="F211" s="256"/>
      <c r="G211" s="256"/>
      <c r="H211" s="256"/>
      <c r="I211" s="257"/>
    </row>
    <row r="212" spans="2:9" ht="15.75" customHeight="1" x14ac:dyDescent="0.25">
      <c r="B212" s="256"/>
      <c r="C212" s="256"/>
      <c r="D212" s="256"/>
      <c r="E212" s="256"/>
      <c r="F212" s="256"/>
      <c r="G212" s="256"/>
      <c r="H212" s="256"/>
      <c r="I212" s="257"/>
    </row>
    <row r="213" spans="2:9" ht="15.75" customHeight="1" x14ac:dyDescent="0.25">
      <c r="B213" s="256"/>
      <c r="C213" s="256"/>
      <c r="D213" s="256"/>
      <c r="E213" s="256"/>
      <c r="F213" s="256"/>
      <c r="G213" s="256"/>
      <c r="H213" s="256"/>
      <c r="I213" s="257"/>
    </row>
    <row r="214" spans="2:9" ht="15.75" customHeight="1" x14ac:dyDescent="0.25">
      <c r="B214" s="256"/>
      <c r="C214" s="256"/>
      <c r="D214" s="256"/>
      <c r="E214" s="256"/>
      <c r="F214" s="256"/>
      <c r="G214" s="256"/>
      <c r="H214" s="256"/>
      <c r="I214" s="257"/>
    </row>
    <row r="215" spans="2:9" ht="15.75" customHeight="1" x14ac:dyDescent="0.25">
      <c r="B215" s="256"/>
      <c r="C215" s="256"/>
      <c r="D215" s="256"/>
      <c r="E215" s="256"/>
      <c r="F215" s="256"/>
      <c r="G215" s="256"/>
      <c r="H215" s="256"/>
      <c r="I215" s="257"/>
    </row>
    <row r="216" spans="2:9" ht="15.75" customHeight="1" x14ac:dyDescent="0.25">
      <c r="B216" s="256"/>
      <c r="C216" s="256"/>
      <c r="D216" s="256"/>
      <c r="E216" s="256"/>
      <c r="F216" s="256"/>
      <c r="G216" s="256"/>
      <c r="H216" s="256"/>
      <c r="I216" s="257"/>
    </row>
    <row r="217" spans="2:9" ht="15.75" customHeight="1" x14ac:dyDescent="0.25">
      <c r="B217" s="256"/>
      <c r="C217" s="256"/>
      <c r="D217" s="256"/>
      <c r="E217" s="256"/>
      <c r="F217" s="256"/>
      <c r="G217" s="256"/>
      <c r="H217" s="256"/>
      <c r="I217" s="257"/>
    </row>
    <row r="218" spans="2:9" ht="15.75" customHeight="1" x14ac:dyDescent="0.25">
      <c r="B218" s="256"/>
      <c r="C218" s="256"/>
      <c r="D218" s="256"/>
      <c r="E218" s="256"/>
      <c r="F218" s="256"/>
      <c r="G218" s="256"/>
      <c r="H218" s="256"/>
      <c r="I218" s="257"/>
    </row>
    <row r="219" spans="2:9" ht="15.75" customHeight="1" x14ac:dyDescent="0.25">
      <c r="B219" s="256"/>
      <c r="C219" s="256"/>
      <c r="D219" s="256"/>
      <c r="E219" s="256"/>
      <c r="F219" s="256"/>
      <c r="G219" s="256"/>
      <c r="H219" s="256"/>
      <c r="I219" s="257"/>
    </row>
    <row r="220" spans="2:9" ht="15.75" customHeight="1" x14ac:dyDescent="0.25">
      <c r="B220" s="256"/>
      <c r="C220" s="256"/>
      <c r="D220" s="256"/>
      <c r="E220" s="256"/>
      <c r="F220" s="256"/>
      <c r="G220" s="256"/>
      <c r="H220" s="256"/>
      <c r="I220" s="257"/>
    </row>
    <row r="221" spans="2:9" ht="15.75" customHeight="1" x14ac:dyDescent="0.25">
      <c r="B221" s="256"/>
      <c r="C221" s="256"/>
      <c r="D221" s="256"/>
      <c r="E221" s="256"/>
      <c r="F221" s="256"/>
      <c r="G221" s="256"/>
      <c r="H221" s="256"/>
      <c r="I221" s="257"/>
    </row>
    <row r="222" spans="2:9" ht="15.75" customHeight="1" x14ac:dyDescent="0.25">
      <c r="B222" s="256"/>
      <c r="C222" s="256"/>
      <c r="D222" s="256"/>
      <c r="E222" s="256"/>
      <c r="F222" s="256"/>
      <c r="G222" s="256"/>
      <c r="H222" s="256"/>
      <c r="I222" s="257"/>
    </row>
    <row r="223" spans="2:9" ht="15.75" customHeight="1" x14ac:dyDescent="0.25">
      <c r="B223" s="256"/>
      <c r="C223" s="256"/>
      <c r="D223" s="256"/>
      <c r="E223" s="256"/>
      <c r="F223" s="256"/>
      <c r="G223" s="256"/>
      <c r="H223" s="256"/>
      <c r="I223" s="257"/>
    </row>
    <row r="224" spans="2:9" ht="15.75" customHeight="1" x14ac:dyDescent="0.25">
      <c r="B224" s="256"/>
      <c r="C224" s="256"/>
      <c r="D224" s="256"/>
      <c r="E224" s="256"/>
      <c r="F224" s="256"/>
      <c r="G224" s="256"/>
      <c r="H224" s="256"/>
      <c r="I224" s="257"/>
    </row>
    <row r="225" spans="2:9" ht="15.75" customHeight="1" x14ac:dyDescent="0.25">
      <c r="B225" s="256"/>
      <c r="C225" s="256"/>
      <c r="D225" s="256"/>
      <c r="E225" s="256"/>
      <c r="F225" s="256"/>
      <c r="G225" s="256"/>
      <c r="H225" s="256"/>
      <c r="I225" s="257"/>
    </row>
    <row r="226" spans="2:9" ht="15.75" customHeight="1" x14ac:dyDescent="0.25">
      <c r="B226" s="256"/>
      <c r="C226" s="256"/>
      <c r="D226" s="256"/>
      <c r="E226" s="256"/>
      <c r="F226" s="256"/>
      <c r="G226" s="256"/>
      <c r="H226" s="256"/>
      <c r="I226" s="257"/>
    </row>
    <row r="227" spans="2:9" ht="15.75" customHeight="1" x14ac:dyDescent="0.25">
      <c r="B227" s="256"/>
      <c r="C227" s="256"/>
      <c r="D227" s="256"/>
      <c r="E227" s="256"/>
      <c r="F227" s="256"/>
      <c r="G227" s="256"/>
      <c r="H227" s="256"/>
      <c r="I227" s="257"/>
    </row>
    <row r="228" spans="2:9" ht="15.75" customHeight="1" x14ac:dyDescent="0.25">
      <c r="B228" s="256"/>
      <c r="C228" s="256"/>
      <c r="D228" s="256"/>
      <c r="E228" s="256"/>
      <c r="F228" s="256"/>
      <c r="G228" s="256"/>
      <c r="H228" s="256"/>
      <c r="I228" s="257"/>
    </row>
    <row r="229" spans="2:9" ht="15.75" customHeight="1" x14ac:dyDescent="0.25">
      <c r="B229" s="256"/>
      <c r="C229" s="256"/>
      <c r="D229" s="256"/>
      <c r="E229" s="256"/>
      <c r="F229" s="256"/>
      <c r="G229" s="256"/>
      <c r="H229" s="256"/>
      <c r="I229" s="257"/>
    </row>
    <row r="230" spans="2:9" ht="15.75" customHeight="1" x14ac:dyDescent="0.25">
      <c r="B230" s="256"/>
      <c r="C230" s="256"/>
      <c r="D230" s="256"/>
      <c r="E230" s="256"/>
      <c r="F230" s="256"/>
      <c r="G230" s="256"/>
      <c r="H230" s="256"/>
      <c r="I230" s="257"/>
    </row>
    <row r="231" spans="2:9" ht="15.75" customHeight="1" x14ac:dyDescent="0.25">
      <c r="B231" s="256"/>
      <c r="C231" s="256"/>
      <c r="D231" s="256"/>
      <c r="E231" s="256"/>
      <c r="F231" s="256"/>
      <c r="G231" s="256"/>
      <c r="H231" s="256"/>
      <c r="I231" s="257"/>
    </row>
    <row r="232" spans="2:9" ht="15.75" customHeight="1" x14ac:dyDescent="0.25">
      <c r="B232" s="256"/>
      <c r="C232" s="256"/>
      <c r="D232" s="256"/>
      <c r="E232" s="256"/>
      <c r="F232" s="256"/>
      <c r="G232" s="256"/>
      <c r="H232" s="256"/>
      <c r="I232" s="257"/>
    </row>
    <row r="233" spans="2:9" ht="15.75" customHeight="1" x14ac:dyDescent="0.25">
      <c r="B233" s="256"/>
      <c r="C233" s="256"/>
      <c r="D233" s="256"/>
      <c r="E233" s="256"/>
      <c r="F233" s="256"/>
      <c r="G233" s="256"/>
      <c r="H233" s="256"/>
      <c r="I233" s="257"/>
    </row>
    <row r="234" spans="2:9" ht="15.75" customHeight="1" x14ac:dyDescent="0.25">
      <c r="B234" s="256"/>
      <c r="C234" s="256"/>
      <c r="D234" s="256"/>
      <c r="E234" s="256"/>
      <c r="F234" s="256"/>
      <c r="G234" s="256"/>
      <c r="H234" s="256"/>
      <c r="I234" s="257"/>
    </row>
    <row r="235" spans="2:9" ht="15.75" customHeight="1" x14ac:dyDescent="0.25">
      <c r="B235" s="256"/>
      <c r="C235" s="256"/>
      <c r="D235" s="256"/>
      <c r="E235" s="256"/>
      <c r="F235" s="256"/>
      <c r="G235" s="256"/>
      <c r="H235" s="256"/>
      <c r="I235" s="257"/>
    </row>
    <row r="236" spans="2:9" ht="15.75" customHeight="1" x14ac:dyDescent="0.25">
      <c r="B236" s="256"/>
      <c r="C236" s="256"/>
      <c r="D236" s="256"/>
      <c r="E236" s="256"/>
      <c r="F236" s="256"/>
      <c r="G236" s="256"/>
      <c r="H236" s="256"/>
      <c r="I236" s="257"/>
    </row>
    <row r="237" spans="2:9" ht="15.75" customHeight="1" x14ac:dyDescent="0.25">
      <c r="B237" s="256"/>
      <c r="C237" s="256"/>
      <c r="D237" s="256"/>
      <c r="E237" s="256"/>
      <c r="F237" s="256"/>
      <c r="G237" s="256"/>
      <c r="H237" s="256"/>
      <c r="I237" s="257"/>
    </row>
    <row r="238" spans="2:9" ht="15.75" customHeight="1" x14ac:dyDescent="0.25">
      <c r="B238" s="256"/>
      <c r="C238" s="256"/>
      <c r="D238" s="256"/>
      <c r="E238" s="256"/>
      <c r="F238" s="256"/>
      <c r="G238" s="256"/>
      <c r="H238" s="256"/>
      <c r="I238" s="257"/>
    </row>
    <row r="239" spans="2:9" ht="15.75" customHeight="1" x14ac:dyDescent="0.25">
      <c r="B239" s="256"/>
      <c r="C239" s="256"/>
      <c r="D239" s="256"/>
      <c r="E239" s="256"/>
      <c r="F239" s="256"/>
      <c r="G239" s="256"/>
      <c r="H239" s="256"/>
      <c r="I239" s="257"/>
    </row>
    <row r="240" spans="2:9" ht="15.75" customHeight="1" x14ac:dyDescent="0.25">
      <c r="B240" s="256"/>
      <c r="C240" s="256"/>
      <c r="D240" s="256"/>
      <c r="E240" s="256"/>
      <c r="F240" s="256"/>
      <c r="G240" s="256"/>
      <c r="H240" s="256"/>
      <c r="I240" s="257"/>
    </row>
    <row r="241" spans="2:9" ht="15.75" customHeight="1" x14ac:dyDescent="0.25">
      <c r="B241" s="256"/>
      <c r="C241" s="256"/>
      <c r="D241" s="256"/>
      <c r="E241" s="256"/>
      <c r="F241" s="256"/>
      <c r="G241" s="256"/>
      <c r="H241" s="256"/>
      <c r="I241" s="257"/>
    </row>
    <row r="242" spans="2:9" ht="15.75" customHeight="1" x14ac:dyDescent="0.25">
      <c r="B242" s="256"/>
      <c r="C242" s="256"/>
      <c r="D242" s="256"/>
      <c r="E242" s="256"/>
      <c r="F242" s="256"/>
      <c r="G242" s="256"/>
      <c r="H242" s="256"/>
      <c r="I242" s="257"/>
    </row>
    <row r="243" spans="2:9" ht="15.75" customHeight="1" x14ac:dyDescent="0.25">
      <c r="B243" s="256"/>
      <c r="C243" s="256"/>
      <c r="D243" s="256"/>
      <c r="E243" s="256"/>
      <c r="F243" s="256"/>
      <c r="G243" s="256"/>
      <c r="H243" s="256"/>
      <c r="I243" s="257"/>
    </row>
    <row r="244" spans="2:9" ht="15.75" customHeight="1" x14ac:dyDescent="0.25">
      <c r="B244" s="256"/>
      <c r="C244" s="256"/>
      <c r="D244" s="256"/>
      <c r="E244" s="256"/>
      <c r="F244" s="256"/>
      <c r="G244" s="256"/>
      <c r="H244" s="256"/>
      <c r="I244" s="257"/>
    </row>
    <row r="245" spans="2:9" ht="15.75" customHeight="1" x14ac:dyDescent="0.25">
      <c r="B245" s="256"/>
      <c r="C245" s="256"/>
      <c r="D245" s="256"/>
      <c r="E245" s="256"/>
      <c r="F245" s="256"/>
      <c r="G245" s="256"/>
      <c r="H245" s="256"/>
      <c r="I245" s="257"/>
    </row>
    <row r="246" spans="2:9" ht="15.75" customHeight="1" x14ac:dyDescent="0.25">
      <c r="B246" s="256"/>
      <c r="C246" s="256"/>
      <c r="D246" s="256"/>
      <c r="E246" s="256"/>
      <c r="F246" s="256"/>
      <c r="G246" s="256"/>
      <c r="H246" s="256"/>
      <c r="I246" s="257"/>
    </row>
    <row r="247" spans="2:9" ht="15.75" customHeight="1" x14ac:dyDescent="0.25">
      <c r="B247" s="256"/>
      <c r="C247" s="256"/>
      <c r="D247" s="256"/>
      <c r="E247" s="256"/>
      <c r="F247" s="256"/>
      <c r="G247" s="256"/>
      <c r="H247" s="256"/>
      <c r="I247" s="257"/>
    </row>
    <row r="248" spans="2:9" ht="15.75" customHeight="1" x14ac:dyDescent="0.25">
      <c r="B248" s="256"/>
      <c r="C248" s="256"/>
      <c r="D248" s="256"/>
      <c r="E248" s="256"/>
      <c r="F248" s="256"/>
      <c r="G248" s="256"/>
      <c r="H248" s="256"/>
      <c r="I248" s="257"/>
    </row>
    <row r="249" spans="2:9" ht="15.75" customHeight="1" x14ac:dyDescent="0.25">
      <c r="B249" s="256"/>
      <c r="C249" s="256"/>
      <c r="D249" s="256"/>
      <c r="E249" s="256"/>
      <c r="F249" s="256"/>
      <c r="G249" s="256"/>
      <c r="H249" s="256"/>
      <c r="I249" s="257"/>
    </row>
    <row r="250" spans="2:9" ht="15.75" customHeight="1" x14ac:dyDescent="0.25">
      <c r="B250" s="256"/>
      <c r="C250" s="256"/>
      <c r="D250" s="256"/>
      <c r="E250" s="256"/>
      <c r="F250" s="256"/>
      <c r="G250" s="256"/>
      <c r="H250" s="256"/>
      <c r="I250" s="257"/>
    </row>
    <row r="251" spans="2:9" ht="15.75" customHeight="1" x14ac:dyDescent="0.25">
      <c r="B251" s="256"/>
      <c r="C251" s="256"/>
      <c r="D251" s="256"/>
      <c r="E251" s="256"/>
      <c r="F251" s="256"/>
      <c r="G251" s="256"/>
      <c r="H251" s="256"/>
      <c r="I251" s="257"/>
    </row>
    <row r="252" spans="2:9" ht="15.75" customHeight="1" x14ac:dyDescent="0.25">
      <c r="B252" s="256"/>
      <c r="C252" s="256"/>
      <c r="D252" s="256"/>
      <c r="E252" s="256"/>
      <c r="F252" s="256"/>
      <c r="G252" s="256"/>
      <c r="H252" s="256"/>
      <c r="I252" s="257"/>
    </row>
    <row r="253" spans="2:9" ht="15.75" customHeight="1" x14ac:dyDescent="0.25">
      <c r="B253" s="256"/>
      <c r="C253" s="256"/>
      <c r="D253" s="256"/>
      <c r="E253" s="256"/>
      <c r="F253" s="256"/>
      <c r="G253" s="256"/>
      <c r="H253" s="256"/>
      <c r="I253" s="257"/>
    </row>
    <row r="254" spans="2:9" ht="15.75" customHeight="1" x14ac:dyDescent="0.25">
      <c r="B254" s="256"/>
      <c r="C254" s="256"/>
      <c r="D254" s="256"/>
      <c r="E254" s="256"/>
      <c r="F254" s="256"/>
      <c r="G254" s="256"/>
      <c r="H254" s="256"/>
      <c r="I254" s="257"/>
    </row>
    <row r="255" spans="2:9" ht="15.75" customHeight="1" x14ac:dyDescent="0.25">
      <c r="B255" s="256"/>
      <c r="C255" s="256"/>
      <c r="D255" s="256"/>
      <c r="E255" s="256"/>
      <c r="F255" s="256"/>
      <c r="G255" s="256"/>
      <c r="H255" s="256"/>
      <c r="I255" s="257"/>
    </row>
    <row r="256" spans="2:9" ht="15.75" customHeight="1" x14ac:dyDescent="0.25">
      <c r="B256" s="256"/>
      <c r="C256" s="256"/>
      <c r="D256" s="256"/>
      <c r="E256" s="256"/>
      <c r="F256" s="256"/>
      <c r="G256" s="256"/>
      <c r="H256" s="256"/>
      <c r="I256" s="257"/>
    </row>
    <row r="257" spans="2:9" ht="15.75" customHeight="1" x14ac:dyDescent="0.25">
      <c r="B257" s="256"/>
      <c r="C257" s="256"/>
      <c r="D257" s="256"/>
      <c r="E257" s="256"/>
      <c r="F257" s="256"/>
      <c r="G257" s="256"/>
      <c r="H257" s="256"/>
      <c r="I257" s="257"/>
    </row>
    <row r="258" spans="2:9" ht="15.75" customHeight="1" x14ac:dyDescent="0.25">
      <c r="B258" s="256"/>
      <c r="C258" s="256"/>
      <c r="D258" s="256"/>
      <c r="E258" s="256"/>
      <c r="F258" s="256"/>
      <c r="G258" s="256"/>
      <c r="H258" s="256"/>
      <c r="I258" s="257"/>
    </row>
    <row r="259" spans="2:9" ht="15.75" customHeight="1" x14ac:dyDescent="0.25">
      <c r="B259" s="256"/>
      <c r="C259" s="256"/>
      <c r="D259" s="256"/>
      <c r="E259" s="256"/>
      <c r="F259" s="256"/>
      <c r="G259" s="256"/>
      <c r="H259" s="256"/>
      <c r="I259" s="257"/>
    </row>
    <row r="260" spans="2:9" ht="15.75" customHeight="1" x14ac:dyDescent="0.25">
      <c r="B260" s="256"/>
      <c r="C260" s="256"/>
      <c r="D260" s="256"/>
      <c r="E260" s="256"/>
      <c r="F260" s="256"/>
      <c r="G260" s="256"/>
      <c r="H260" s="256"/>
      <c r="I260" s="257"/>
    </row>
    <row r="261" spans="2:9" ht="15.75" customHeight="1" x14ac:dyDescent="0.25">
      <c r="B261" s="256"/>
      <c r="C261" s="256"/>
      <c r="D261" s="256"/>
      <c r="E261" s="256"/>
      <c r="F261" s="256"/>
      <c r="G261" s="256"/>
      <c r="H261" s="256"/>
      <c r="I261" s="257"/>
    </row>
    <row r="262" spans="2:9" ht="15.75" customHeight="1" x14ac:dyDescent="0.25">
      <c r="B262" s="256"/>
      <c r="C262" s="256"/>
      <c r="D262" s="256"/>
      <c r="E262" s="256"/>
      <c r="F262" s="256"/>
      <c r="G262" s="256"/>
      <c r="H262" s="256"/>
      <c r="I262" s="257"/>
    </row>
    <row r="263" spans="2:9" ht="15.75" customHeight="1" x14ac:dyDescent="0.25">
      <c r="B263" s="256"/>
      <c r="C263" s="256"/>
      <c r="D263" s="256"/>
      <c r="E263" s="256"/>
      <c r="F263" s="256"/>
      <c r="G263" s="256"/>
      <c r="H263" s="256"/>
      <c r="I263" s="257"/>
    </row>
    <row r="264" spans="2:9" ht="15.75" customHeight="1" x14ac:dyDescent="0.25">
      <c r="B264" s="256"/>
      <c r="C264" s="256"/>
      <c r="D264" s="256"/>
      <c r="E264" s="256"/>
      <c r="F264" s="256"/>
      <c r="G264" s="256"/>
      <c r="H264" s="256"/>
      <c r="I264" s="257"/>
    </row>
    <row r="265" spans="2:9" ht="15.75" customHeight="1" x14ac:dyDescent="0.25">
      <c r="B265" s="256"/>
      <c r="C265" s="256"/>
      <c r="D265" s="256"/>
      <c r="E265" s="256"/>
      <c r="F265" s="256"/>
      <c r="G265" s="256"/>
      <c r="H265" s="256"/>
      <c r="I265" s="257"/>
    </row>
    <row r="266" spans="2:9" ht="15.75" customHeight="1" x14ac:dyDescent="0.25">
      <c r="B266" s="256"/>
      <c r="C266" s="256"/>
      <c r="D266" s="256"/>
      <c r="E266" s="256"/>
      <c r="F266" s="256"/>
      <c r="G266" s="256"/>
      <c r="H266" s="256"/>
      <c r="I266" s="257"/>
    </row>
    <row r="267" spans="2:9" ht="15.75" customHeight="1" x14ac:dyDescent="0.25">
      <c r="B267" s="256"/>
      <c r="C267" s="256"/>
      <c r="D267" s="256"/>
      <c r="E267" s="256"/>
      <c r="F267" s="256"/>
      <c r="G267" s="256"/>
      <c r="H267" s="256"/>
      <c r="I267" s="257"/>
    </row>
    <row r="268" spans="2:9" ht="15.75" customHeight="1" x14ac:dyDescent="0.25">
      <c r="B268" s="256"/>
      <c r="C268" s="256"/>
      <c r="D268" s="256"/>
      <c r="E268" s="256"/>
      <c r="F268" s="256"/>
      <c r="G268" s="256"/>
      <c r="H268" s="256"/>
      <c r="I268" s="257"/>
    </row>
    <row r="269" spans="2:9" ht="15.75" customHeight="1" x14ac:dyDescent="0.25">
      <c r="B269" s="256"/>
      <c r="C269" s="256"/>
      <c r="D269" s="256"/>
      <c r="E269" s="256"/>
      <c r="F269" s="256"/>
      <c r="G269" s="256"/>
      <c r="H269" s="256"/>
      <c r="I269" s="257"/>
    </row>
    <row r="270" spans="2:9" ht="15.75" customHeight="1" x14ac:dyDescent="0.25">
      <c r="B270" s="256"/>
      <c r="C270" s="256"/>
      <c r="D270" s="256"/>
      <c r="E270" s="256"/>
      <c r="F270" s="256"/>
      <c r="G270" s="256"/>
      <c r="H270" s="256"/>
      <c r="I270" s="257"/>
    </row>
    <row r="271" spans="2:9" ht="15.75" customHeight="1" x14ac:dyDescent="0.25">
      <c r="B271" s="256"/>
      <c r="C271" s="256"/>
      <c r="D271" s="256"/>
      <c r="E271" s="256"/>
      <c r="F271" s="256"/>
      <c r="G271" s="256"/>
      <c r="H271" s="256"/>
      <c r="I271" s="257"/>
    </row>
    <row r="272" spans="2:9" ht="15.75" customHeight="1" x14ac:dyDescent="0.25">
      <c r="B272" s="256"/>
      <c r="C272" s="256"/>
      <c r="D272" s="256"/>
      <c r="E272" s="256"/>
      <c r="F272" s="256"/>
      <c r="G272" s="256"/>
      <c r="H272" s="256"/>
      <c r="I272" s="257"/>
    </row>
    <row r="273" spans="2:9" ht="15.75" customHeight="1" x14ac:dyDescent="0.25">
      <c r="B273" s="256"/>
      <c r="C273" s="256"/>
      <c r="D273" s="256"/>
      <c r="E273" s="256"/>
      <c r="F273" s="256"/>
      <c r="G273" s="256"/>
      <c r="H273" s="256"/>
      <c r="I273" s="257"/>
    </row>
    <row r="274" spans="2:9" ht="15.75" customHeight="1" x14ac:dyDescent="0.25">
      <c r="B274" s="256"/>
      <c r="C274" s="256"/>
      <c r="D274" s="256"/>
      <c r="E274" s="256"/>
      <c r="F274" s="256"/>
      <c r="G274" s="256"/>
      <c r="H274" s="256"/>
      <c r="I274" s="257"/>
    </row>
    <row r="275" spans="2:9" ht="15.75" customHeight="1" x14ac:dyDescent="0.25">
      <c r="B275" s="256"/>
      <c r="C275" s="256"/>
      <c r="D275" s="256"/>
      <c r="E275" s="256"/>
      <c r="F275" s="256"/>
      <c r="G275" s="256"/>
      <c r="H275" s="256"/>
      <c r="I275" s="257"/>
    </row>
    <row r="276" spans="2:9" ht="15.75" customHeight="1" x14ac:dyDescent="0.25">
      <c r="B276" s="256"/>
      <c r="C276" s="256"/>
      <c r="D276" s="256"/>
      <c r="E276" s="256"/>
      <c r="F276" s="256"/>
      <c r="G276" s="256"/>
      <c r="H276" s="256"/>
      <c r="I276" s="257"/>
    </row>
    <row r="277" spans="2:9" ht="15.75" customHeight="1" x14ac:dyDescent="0.25">
      <c r="B277" s="256"/>
      <c r="C277" s="256"/>
      <c r="D277" s="256"/>
      <c r="E277" s="256"/>
      <c r="F277" s="256"/>
      <c r="G277" s="256"/>
      <c r="H277" s="256"/>
      <c r="I277" s="257"/>
    </row>
    <row r="278" spans="2:9" ht="15.75" customHeight="1" x14ac:dyDescent="0.25">
      <c r="B278" s="256"/>
      <c r="C278" s="256"/>
      <c r="D278" s="256"/>
      <c r="E278" s="256"/>
      <c r="F278" s="256"/>
      <c r="G278" s="256"/>
      <c r="H278" s="256"/>
      <c r="I278" s="257"/>
    </row>
    <row r="279" spans="2:9" ht="15.75" customHeight="1" x14ac:dyDescent="0.25">
      <c r="B279" s="256"/>
      <c r="C279" s="256"/>
      <c r="D279" s="256"/>
      <c r="E279" s="256"/>
      <c r="F279" s="256"/>
      <c r="G279" s="256"/>
      <c r="H279" s="256"/>
      <c r="I279" s="257"/>
    </row>
    <row r="280" spans="2:9" ht="15.75" customHeight="1" x14ac:dyDescent="0.25">
      <c r="B280" s="256"/>
      <c r="C280" s="256"/>
      <c r="D280" s="256"/>
      <c r="E280" s="256"/>
      <c r="F280" s="256"/>
      <c r="G280" s="256"/>
      <c r="H280" s="256"/>
      <c r="I280" s="257"/>
    </row>
    <row r="281" spans="2:9" ht="15.75" customHeight="1" x14ac:dyDescent="0.25">
      <c r="B281" s="256"/>
      <c r="C281" s="256"/>
      <c r="D281" s="256"/>
      <c r="E281" s="256"/>
      <c r="F281" s="256"/>
      <c r="G281" s="256"/>
      <c r="H281" s="256"/>
      <c r="I281" s="257"/>
    </row>
    <row r="282" spans="2:9" ht="15.75" customHeight="1" x14ac:dyDescent="0.25">
      <c r="B282" s="256"/>
      <c r="C282" s="256"/>
      <c r="D282" s="256"/>
      <c r="E282" s="256"/>
      <c r="F282" s="256"/>
      <c r="G282" s="256"/>
      <c r="H282" s="256"/>
      <c r="I282" s="257"/>
    </row>
    <row r="283" spans="2:9" ht="15.75" customHeight="1" x14ac:dyDescent="0.25">
      <c r="B283" s="256"/>
      <c r="C283" s="256"/>
      <c r="D283" s="256"/>
      <c r="E283" s="256"/>
      <c r="F283" s="256"/>
      <c r="G283" s="256"/>
      <c r="H283" s="256"/>
      <c r="I283" s="257"/>
    </row>
    <row r="284" spans="2:9" ht="15.75" customHeight="1" x14ac:dyDescent="0.25">
      <c r="B284" s="256"/>
      <c r="C284" s="256"/>
      <c r="D284" s="256"/>
      <c r="E284" s="256"/>
      <c r="F284" s="256"/>
      <c r="G284" s="256"/>
      <c r="H284" s="256"/>
      <c r="I284" s="257"/>
    </row>
    <row r="285" spans="2:9" ht="15.75" customHeight="1" x14ac:dyDescent="0.25">
      <c r="B285" s="256"/>
      <c r="C285" s="256"/>
      <c r="D285" s="256"/>
      <c r="E285" s="256"/>
      <c r="F285" s="256"/>
      <c r="G285" s="256"/>
      <c r="H285" s="256"/>
      <c r="I285" s="257"/>
    </row>
    <row r="286" spans="2:9" ht="15.75" customHeight="1" x14ac:dyDescent="0.25">
      <c r="B286" s="256"/>
      <c r="C286" s="256"/>
      <c r="D286" s="256"/>
      <c r="E286" s="256"/>
      <c r="F286" s="256"/>
      <c r="G286" s="256"/>
      <c r="H286" s="256"/>
      <c r="I286" s="257"/>
    </row>
    <row r="287" spans="2:9" ht="15.75" customHeight="1" x14ac:dyDescent="0.25">
      <c r="B287" s="256"/>
      <c r="C287" s="256"/>
      <c r="D287" s="256"/>
      <c r="E287" s="256"/>
      <c r="F287" s="256"/>
      <c r="G287" s="256"/>
      <c r="H287" s="256"/>
      <c r="I287" s="257"/>
    </row>
    <row r="288" spans="2:9" ht="15.75" customHeight="1" x14ac:dyDescent="0.25">
      <c r="B288" s="256"/>
      <c r="C288" s="256"/>
      <c r="D288" s="256"/>
      <c r="E288" s="256"/>
      <c r="F288" s="256"/>
      <c r="G288" s="256"/>
      <c r="H288" s="256"/>
      <c r="I288" s="257"/>
    </row>
    <row r="289" spans="2:9" ht="15.75" customHeight="1" x14ac:dyDescent="0.25">
      <c r="B289" s="256"/>
      <c r="C289" s="256"/>
      <c r="D289" s="256"/>
      <c r="E289" s="256"/>
      <c r="F289" s="256"/>
      <c r="G289" s="256"/>
      <c r="H289" s="256"/>
      <c r="I289" s="257"/>
    </row>
    <row r="290" spans="2:9" ht="15.75" customHeight="1" x14ac:dyDescent="0.25">
      <c r="B290" s="256"/>
      <c r="C290" s="256"/>
      <c r="D290" s="256"/>
      <c r="E290" s="256"/>
      <c r="F290" s="256"/>
      <c r="G290" s="256"/>
      <c r="H290" s="256"/>
      <c r="I290" s="257"/>
    </row>
    <row r="291" spans="2:9" ht="15.75" customHeight="1" x14ac:dyDescent="0.25">
      <c r="B291" s="256"/>
      <c r="C291" s="256"/>
      <c r="D291" s="256"/>
      <c r="E291" s="256"/>
      <c r="F291" s="256"/>
      <c r="G291" s="256"/>
      <c r="H291" s="256"/>
      <c r="I291" s="257"/>
    </row>
    <row r="292" spans="2:9" ht="15.75" customHeight="1" x14ac:dyDescent="0.25">
      <c r="B292" s="256"/>
      <c r="C292" s="256"/>
      <c r="D292" s="256"/>
      <c r="E292" s="256"/>
      <c r="F292" s="256"/>
      <c r="G292" s="256"/>
      <c r="H292" s="256"/>
      <c r="I292" s="257"/>
    </row>
    <row r="293" spans="2:9" ht="15.75" customHeight="1" x14ac:dyDescent="0.25">
      <c r="B293" s="256"/>
      <c r="C293" s="256"/>
      <c r="D293" s="256"/>
      <c r="E293" s="256"/>
      <c r="F293" s="256"/>
      <c r="G293" s="256"/>
      <c r="H293" s="256"/>
      <c r="I293" s="257"/>
    </row>
    <row r="294" spans="2:9" ht="15.75" customHeight="1" x14ac:dyDescent="0.25">
      <c r="B294" s="256"/>
      <c r="C294" s="256"/>
      <c r="D294" s="256"/>
      <c r="E294" s="256"/>
      <c r="F294" s="256"/>
      <c r="G294" s="256"/>
      <c r="H294" s="256"/>
      <c r="I294" s="257"/>
    </row>
    <row r="295" spans="2:9" ht="15.75" customHeight="1" x14ac:dyDescent="0.25">
      <c r="B295" s="256"/>
      <c r="C295" s="256"/>
      <c r="D295" s="256"/>
      <c r="E295" s="256"/>
      <c r="F295" s="256"/>
      <c r="G295" s="256"/>
      <c r="H295" s="256"/>
      <c r="I295" s="257"/>
    </row>
    <row r="296" spans="2:9" ht="15.75" customHeight="1" x14ac:dyDescent="0.25">
      <c r="B296" s="256"/>
      <c r="C296" s="256"/>
      <c r="D296" s="256"/>
      <c r="E296" s="256"/>
      <c r="F296" s="256"/>
      <c r="G296" s="256"/>
      <c r="H296" s="256"/>
      <c r="I296" s="257"/>
    </row>
    <row r="297" spans="2:9" ht="15.75" customHeight="1" x14ac:dyDescent="0.25">
      <c r="B297" s="256"/>
      <c r="C297" s="256"/>
      <c r="D297" s="256"/>
      <c r="E297" s="256"/>
      <c r="F297" s="256"/>
      <c r="G297" s="256"/>
      <c r="H297" s="256"/>
      <c r="I297" s="257"/>
    </row>
    <row r="298" spans="2:9" ht="15.75" customHeight="1" x14ac:dyDescent="0.25">
      <c r="B298" s="256"/>
      <c r="C298" s="256"/>
      <c r="D298" s="256"/>
      <c r="E298" s="256"/>
      <c r="F298" s="256"/>
      <c r="G298" s="256"/>
      <c r="H298" s="256"/>
      <c r="I298" s="257"/>
    </row>
    <row r="299" spans="2:9" ht="15.75" customHeight="1" x14ac:dyDescent="0.25">
      <c r="B299" s="256"/>
      <c r="C299" s="256"/>
      <c r="D299" s="256"/>
      <c r="E299" s="256"/>
      <c r="F299" s="256"/>
      <c r="G299" s="256"/>
      <c r="H299" s="256"/>
      <c r="I299" s="257"/>
    </row>
    <row r="300" spans="2:9" ht="15.75" customHeight="1" x14ac:dyDescent="0.25">
      <c r="B300" s="256"/>
      <c r="C300" s="256"/>
      <c r="D300" s="256"/>
      <c r="E300" s="256"/>
      <c r="F300" s="256"/>
      <c r="G300" s="256"/>
      <c r="H300" s="256"/>
      <c r="I300" s="257"/>
    </row>
    <row r="301" spans="2:9" ht="15.75" customHeight="1" x14ac:dyDescent="0.25">
      <c r="B301" s="256"/>
      <c r="C301" s="256"/>
      <c r="D301" s="256"/>
      <c r="E301" s="256"/>
      <c r="F301" s="256"/>
      <c r="G301" s="256"/>
      <c r="H301" s="256"/>
      <c r="I301" s="257"/>
    </row>
    <row r="302" spans="2:9" ht="15.75" customHeight="1" x14ac:dyDescent="0.25">
      <c r="B302" s="256"/>
      <c r="C302" s="256"/>
      <c r="D302" s="256"/>
      <c r="E302" s="256"/>
      <c r="F302" s="256"/>
      <c r="G302" s="256"/>
      <c r="H302" s="256"/>
      <c r="I302" s="257"/>
    </row>
    <row r="303" spans="2:9" ht="15.75" customHeight="1" x14ac:dyDescent="0.25">
      <c r="B303" s="256"/>
      <c r="C303" s="256"/>
      <c r="D303" s="256"/>
      <c r="E303" s="256"/>
      <c r="F303" s="256"/>
      <c r="G303" s="256"/>
      <c r="H303" s="256"/>
      <c r="I303" s="257"/>
    </row>
    <row r="304" spans="2:9" ht="15.75" customHeight="1" x14ac:dyDescent="0.25">
      <c r="B304" s="256"/>
      <c r="C304" s="256"/>
      <c r="D304" s="256"/>
      <c r="E304" s="256"/>
      <c r="F304" s="256"/>
      <c r="G304" s="256"/>
      <c r="H304" s="256"/>
      <c r="I304" s="257"/>
    </row>
    <row r="305" spans="2:9" ht="15.75" customHeight="1" x14ac:dyDescent="0.25">
      <c r="B305" s="256"/>
      <c r="C305" s="256"/>
      <c r="D305" s="256"/>
      <c r="E305" s="256"/>
      <c r="F305" s="256"/>
      <c r="G305" s="256"/>
      <c r="H305" s="256"/>
      <c r="I305" s="257"/>
    </row>
    <row r="306" spans="2:9" ht="15.75" customHeight="1" x14ac:dyDescent="0.25">
      <c r="B306" s="256"/>
      <c r="C306" s="256"/>
      <c r="D306" s="256"/>
      <c r="E306" s="256"/>
      <c r="F306" s="256"/>
      <c r="G306" s="256"/>
      <c r="H306" s="256"/>
      <c r="I306" s="257"/>
    </row>
    <row r="307" spans="2:9" ht="15.75" customHeight="1" x14ac:dyDescent="0.25">
      <c r="B307" s="256"/>
      <c r="C307" s="256"/>
      <c r="D307" s="256"/>
      <c r="E307" s="256"/>
      <c r="F307" s="256"/>
      <c r="G307" s="256"/>
      <c r="H307" s="256"/>
      <c r="I307" s="257"/>
    </row>
    <row r="308" spans="2:9" ht="15.75" customHeight="1" x14ac:dyDescent="0.25">
      <c r="B308" s="256"/>
      <c r="C308" s="256"/>
      <c r="D308" s="256"/>
      <c r="E308" s="256"/>
      <c r="F308" s="256"/>
      <c r="G308" s="256"/>
      <c r="H308" s="256"/>
      <c r="I308" s="257"/>
    </row>
    <row r="309" spans="2:9" ht="15.75" customHeight="1" x14ac:dyDescent="0.25">
      <c r="B309" s="256"/>
      <c r="C309" s="256"/>
      <c r="D309" s="256"/>
      <c r="E309" s="256"/>
      <c r="F309" s="256"/>
      <c r="G309" s="256"/>
      <c r="H309" s="256"/>
      <c r="I309" s="257"/>
    </row>
    <row r="310" spans="2:9" ht="15.75" customHeight="1" x14ac:dyDescent="0.25">
      <c r="B310" s="256"/>
      <c r="C310" s="256"/>
      <c r="D310" s="256"/>
      <c r="E310" s="256"/>
      <c r="F310" s="256"/>
      <c r="G310" s="256"/>
      <c r="H310" s="256"/>
      <c r="I310" s="257"/>
    </row>
    <row r="311" spans="2:9" ht="15.75" customHeight="1" x14ac:dyDescent="0.25">
      <c r="B311" s="256"/>
      <c r="C311" s="256"/>
      <c r="D311" s="256"/>
      <c r="E311" s="256"/>
      <c r="F311" s="256"/>
      <c r="G311" s="256"/>
      <c r="H311" s="256"/>
      <c r="I311" s="257"/>
    </row>
    <row r="312" spans="2:9" ht="15.75" customHeight="1" x14ac:dyDescent="0.25">
      <c r="B312" s="256"/>
      <c r="C312" s="256"/>
      <c r="D312" s="256"/>
      <c r="E312" s="256"/>
      <c r="F312" s="256"/>
      <c r="G312" s="256"/>
      <c r="H312" s="256"/>
      <c r="I312" s="257"/>
    </row>
    <row r="313" spans="2:9" ht="15.75" customHeight="1" x14ac:dyDescent="0.25">
      <c r="B313" s="256"/>
      <c r="C313" s="256"/>
      <c r="D313" s="256"/>
      <c r="E313" s="256"/>
      <c r="F313" s="256"/>
      <c r="G313" s="256"/>
      <c r="H313" s="256"/>
      <c r="I313" s="257"/>
    </row>
    <row r="314" spans="2:9" ht="15.75" customHeight="1" x14ac:dyDescent="0.25">
      <c r="B314" s="256"/>
      <c r="C314" s="256"/>
      <c r="D314" s="256"/>
      <c r="E314" s="256"/>
      <c r="F314" s="256"/>
      <c r="G314" s="256"/>
      <c r="H314" s="256"/>
      <c r="I314" s="257"/>
    </row>
    <row r="315" spans="2:9" ht="15.75" customHeight="1" x14ac:dyDescent="0.25">
      <c r="B315" s="256"/>
      <c r="C315" s="256"/>
      <c r="D315" s="256"/>
      <c r="E315" s="256"/>
      <c r="F315" s="256"/>
      <c r="G315" s="256"/>
      <c r="H315" s="256"/>
      <c r="I315" s="257"/>
    </row>
    <row r="316" spans="2:9" ht="15.75" customHeight="1" x14ac:dyDescent="0.25">
      <c r="B316" s="256"/>
      <c r="C316" s="256"/>
      <c r="D316" s="256"/>
      <c r="E316" s="256"/>
      <c r="F316" s="256"/>
      <c r="G316" s="256"/>
      <c r="H316" s="256"/>
      <c r="I316" s="257"/>
    </row>
    <row r="317" spans="2:9" ht="15.75" customHeight="1" x14ac:dyDescent="0.25">
      <c r="B317" s="256"/>
      <c r="C317" s="256"/>
      <c r="D317" s="256"/>
      <c r="E317" s="256"/>
      <c r="F317" s="256"/>
      <c r="G317" s="256"/>
      <c r="H317" s="256"/>
      <c r="I317" s="257"/>
    </row>
    <row r="318" spans="2:9" ht="15.75" customHeight="1" x14ac:dyDescent="0.25">
      <c r="B318" s="256"/>
      <c r="C318" s="256"/>
      <c r="D318" s="256"/>
      <c r="E318" s="256"/>
      <c r="F318" s="256"/>
      <c r="G318" s="256"/>
      <c r="H318" s="256"/>
      <c r="I318" s="257"/>
    </row>
    <row r="319" spans="2:9" ht="15.75" customHeight="1" x14ac:dyDescent="0.25">
      <c r="B319" s="256"/>
      <c r="C319" s="256"/>
      <c r="D319" s="256"/>
      <c r="E319" s="256"/>
      <c r="F319" s="256"/>
      <c r="G319" s="256"/>
      <c r="H319" s="256"/>
      <c r="I319" s="257"/>
    </row>
    <row r="320" spans="2:9" ht="15.75" customHeight="1" x14ac:dyDescent="0.25">
      <c r="B320" s="256"/>
      <c r="C320" s="256"/>
      <c r="D320" s="256"/>
      <c r="E320" s="256"/>
      <c r="F320" s="256"/>
      <c r="G320" s="256"/>
      <c r="H320" s="256"/>
      <c r="I320" s="257"/>
    </row>
    <row r="321" spans="2:9" ht="15.75" customHeight="1" x14ac:dyDescent="0.25">
      <c r="B321" s="256"/>
      <c r="C321" s="256"/>
      <c r="D321" s="256"/>
      <c r="E321" s="256"/>
      <c r="F321" s="256"/>
      <c r="G321" s="256"/>
      <c r="H321" s="256"/>
      <c r="I321" s="257"/>
    </row>
    <row r="322" spans="2:9" ht="15.75" customHeight="1" x14ac:dyDescent="0.25">
      <c r="B322" s="256"/>
      <c r="C322" s="256"/>
      <c r="D322" s="256"/>
      <c r="E322" s="256"/>
      <c r="F322" s="256"/>
      <c r="G322" s="256"/>
      <c r="H322" s="256"/>
      <c r="I322" s="257"/>
    </row>
    <row r="323" spans="2:9" ht="15.75" customHeight="1" x14ac:dyDescent="0.25">
      <c r="B323" s="256"/>
      <c r="C323" s="256"/>
      <c r="D323" s="256"/>
      <c r="E323" s="256"/>
      <c r="F323" s="256"/>
      <c r="G323" s="256"/>
      <c r="H323" s="256"/>
      <c r="I323" s="257"/>
    </row>
    <row r="324" spans="2:9" ht="15.75" customHeight="1" x14ac:dyDescent="0.25">
      <c r="B324" s="256"/>
      <c r="C324" s="256"/>
      <c r="D324" s="256"/>
      <c r="E324" s="256"/>
      <c r="F324" s="256"/>
      <c r="G324" s="256"/>
      <c r="H324" s="256"/>
      <c r="I324" s="257"/>
    </row>
    <row r="325" spans="2:9" ht="15.75" customHeight="1" x14ac:dyDescent="0.25">
      <c r="B325" s="256"/>
      <c r="C325" s="256"/>
      <c r="D325" s="256"/>
      <c r="E325" s="256"/>
      <c r="F325" s="256"/>
      <c r="G325" s="256"/>
      <c r="H325" s="256"/>
      <c r="I325" s="257"/>
    </row>
    <row r="326" spans="2:9" ht="15.75" customHeight="1" x14ac:dyDescent="0.25">
      <c r="B326" s="256"/>
      <c r="C326" s="256"/>
      <c r="D326" s="256"/>
      <c r="E326" s="256"/>
      <c r="F326" s="256"/>
      <c r="G326" s="256"/>
      <c r="H326" s="256"/>
      <c r="I326" s="257"/>
    </row>
    <row r="327" spans="2:9" ht="15.75" customHeight="1" x14ac:dyDescent="0.25">
      <c r="B327" s="256"/>
      <c r="C327" s="256"/>
      <c r="D327" s="256"/>
      <c r="E327" s="256"/>
      <c r="F327" s="256"/>
      <c r="G327" s="256"/>
      <c r="H327" s="256"/>
      <c r="I327" s="257"/>
    </row>
    <row r="328" spans="2:9" ht="15.75" customHeight="1" x14ac:dyDescent="0.25">
      <c r="B328" s="256"/>
      <c r="C328" s="256"/>
      <c r="D328" s="256"/>
      <c r="E328" s="256"/>
      <c r="F328" s="256"/>
      <c r="G328" s="256"/>
      <c r="H328" s="256"/>
      <c r="I328" s="257"/>
    </row>
    <row r="329" spans="2:9" ht="15.75" customHeight="1" x14ac:dyDescent="0.25">
      <c r="B329" s="256"/>
      <c r="C329" s="256"/>
      <c r="D329" s="256"/>
      <c r="E329" s="256"/>
      <c r="F329" s="256"/>
      <c r="G329" s="256"/>
      <c r="H329" s="256"/>
      <c r="I329" s="257"/>
    </row>
    <row r="330" spans="2:9" ht="15.75" customHeight="1" x14ac:dyDescent="0.25">
      <c r="B330" s="256"/>
      <c r="C330" s="256"/>
      <c r="D330" s="256"/>
      <c r="E330" s="256"/>
      <c r="F330" s="256"/>
      <c r="G330" s="256"/>
      <c r="H330" s="256"/>
      <c r="I330" s="257"/>
    </row>
    <row r="331" spans="2:9" ht="15.75" customHeight="1" x14ac:dyDescent="0.25">
      <c r="B331" s="256"/>
      <c r="C331" s="256"/>
      <c r="D331" s="256"/>
      <c r="E331" s="256"/>
      <c r="F331" s="256"/>
      <c r="G331" s="256"/>
      <c r="H331" s="256"/>
      <c r="I331" s="257"/>
    </row>
    <row r="332" spans="2:9" ht="15.75" customHeight="1" x14ac:dyDescent="0.25">
      <c r="B332" s="256"/>
      <c r="C332" s="256"/>
      <c r="D332" s="256"/>
      <c r="E332" s="256"/>
      <c r="F332" s="256"/>
      <c r="G332" s="256"/>
      <c r="H332" s="256"/>
      <c r="I332" s="257"/>
    </row>
    <row r="333" spans="2:9" ht="15.75" customHeight="1" x14ac:dyDescent="0.25">
      <c r="B333" s="256"/>
      <c r="C333" s="256"/>
      <c r="D333" s="256"/>
      <c r="E333" s="256"/>
      <c r="F333" s="256"/>
      <c r="G333" s="256"/>
      <c r="H333" s="256"/>
      <c r="I333" s="257"/>
    </row>
    <row r="334" spans="2:9" ht="15.75" customHeight="1" x14ac:dyDescent="0.25">
      <c r="B334" s="256"/>
      <c r="C334" s="256"/>
      <c r="D334" s="256"/>
      <c r="E334" s="256"/>
      <c r="F334" s="256"/>
      <c r="G334" s="256"/>
      <c r="H334" s="256"/>
      <c r="I334" s="257"/>
    </row>
    <row r="335" spans="2:9" ht="15.75" customHeight="1" x14ac:dyDescent="0.25">
      <c r="B335" s="256"/>
      <c r="C335" s="256"/>
      <c r="D335" s="256"/>
      <c r="E335" s="256"/>
      <c r="F335" s="256"/>
      <c r="G335" s="256"/>
      <c r="H335" s="256"/>
      <c r="I335" s="257"/>
    </row>
    <row r="336" spans="2:9" ht="15.75" customHeight="1" x14ac:dyDescent="0.25">
      <c r="B336" s="256"/>
      <c r="C336" s="256"/>
      <c r="D336" s="256"/>
      <c r="E336" s="256"/>
      <c r="F336" s="256"/>
      <c r="G336" s="256"/>
      <c r="H336" s="256"/>
      <c r="I336" s="257"/>
    </row>
    <row r="337" spans="2:9" ht="15.75" customHeight="1" x14ac:dyDescent="0.25">
      <c r="B337" s="256"/>
      <c r="C337" s="256"/>
      <c r="D337" s="256"/>
      <c r="E337" s="256"/>
      <c r="F337" s="256"/>
      <c r="G337" s="256"/>
      <c r="H337" s="256"/>
      <c r="I337" s="257"/>
    </row>
    <row r="338" spans="2:9" ht="15.75" customHeight="1" x14ac:dyDescent="0.25">
      <c r="B338" s="256"/>
      <c r="C338" s="256"/>
      <c r="D338" s="256"/>
      <c r="E338" s="256"/>
      <c r="F338" s="256"/>
      <c r="G338" s="256"/>
      <c r="H338" s="256"/>
      <c r="I338" s="257"/>
    </row>
    <row r="339" spans="2:9" ht="15.75" customHeight="1" x14ac:dyDescent="0.25">
      <c r="B339" s="256"/>
      <c r="C339" s="256"/>
      <c r="D339" s="256"/>
      <c r="E339" s="256"/>
      <c r="F339" s="256"/>
      <c r="G339" s="256"/>
      <c r="H339" s="256"/>
      <c r="I339" s="257"/>
    </row>
    <row r="340" spans="2:9" ht="15.75" customHeight="1" x14ac:dyDescent="0.25">
      <c r="B340" s="256"/>
      <c r="C340" s="256"/>
      <c r="D340" s="256"/>
      <c r="E340" s="256"/>
      <c r="F340" s="256"/>
      <c r="G340" s="256"/>
      <c r="H340" s="256"/>
      <c r="I340" s="257"/>
    </row>
    <row r="341" spans="2:9" ht="15.75" customHeight="1" x14ac:dyDescent="0.25">
      <c r="B341" s="256"/>
      <c r="C341" s="256"/>
      <c r="D341" s="256"/>
      <c r="E341" s="256"/>
      <c r="F341" s="256"/>
      <c r="G341" s="256"/>
      <c r="H341" s="256"/>
      <c r="I341" s="257"/>
    </row>
    <row r="342" spans="2:9" ht="15.75" customHeight="1" x14ac:dyDescent="0.25">
      <c r="B342" s="256"/>
      <c r="C342" s="256"/>
      <c r="D342" s="256"/>
      <c r="E342" s="256"/>
      <c r="F342" s="256"/>
      <c r="G342" s="256"/>
      <c r="H342" s="256"/>
      <c r="I342" s="257"/>
    </row>
    <row r="343" spans="2:9" ht="15.75" customHeight="1" x14ac:dyDescent="0.25">
      <c r="B343" s="256"/>
      <c r="C343" s="256"/>
      <c r="D343" s="256"/>
      <c r="E343" s="256"/>
      <c r="F343" s="256"/>
      <c r="G343" s="256"/>
      <c r="H343" s="256"/>
      <c r="I343" s="257"/>
    </row>
    <row r="344" spans="2:9" ht="15.75" customHeight="1" x14ac:dyDescent="0.25">
      <c r="B344" s="256"/>
      <c r="C344" s="256"/>
      <c r="D344" s="256"/>
      <c r="E344" s="256"/>
      <c r="F344" s="256"/>
      <c r="G344" s="256"/>
      <c r="H344" s="256"/>
      <c r="I344" s="257"/>
    </row>
    <row r="345" spans="2:9" ht="15.75" customHeight="1" x14ac:dyDescent="0.25">
      <c r="B345" s="256"/>
      <c r="C345" s="256"/>
      <c r="D345" s="256"/>
      <c r="E345" s="256"/>
      <c r="F345" s="256"/>
      <c r="G345" s="256"/>
      <c r="H345" s="256"/>
      <c r="I345" s="257"/>
    </row>
    <row r="346" spans="2:9" ht="15.75" customHeight="1" x14ac:dyDescent="0.25">
      <c r="B346" s="256"/>
      <c r="C346" s="256"/>
      <c r="D346" s="256"/>
      <c r="E346" s="256"/>
      <c r="F346" s="256"/>
      <c r="G346" s="256"/>
      <c r="H346" s="256"/>
      <c r="I346" s="257"/>
    </row>
    <row r="347" spans="2:9" ht="15.75" customHeight="1" x14ac:dyDescent="0.25">
      <c r="B347" s="256"/>
      <c r="C347" s="256"/>
      <c r="D347" s="256"/>
      <c r="E347" s="256"/>
      <c r="F347" s="256"/>
      <c r="G347" s="256"/>
      <c r="H347" s="256"/>
      <c r="I347" s="257"/>
    </row>
    <row r="348" spans="2:9" ht="15.75" customHeight="1" x14ac:dyDescent="0.25">
      <c r="B348" s="256"/>
      <c r="C348" s="256"/>
      <c r="D348" s="256"/>
      <c r="E348" s="256"/>
      <c r="F348" s="256"/>
      <c r="G348" s="256"/>
      <c r="H348" s="256"/>
      <c r="I348" s="257"/>
    </row>
    <row r="349" spans="2:9" ht="15.75" customHeight="1" x14ac:dyDescent="0.25">
      <c r="B349" s="256"/>
      <c r="C349" s="256"/>
      <c r="D349" s="256"/>
      <c r="E349" s="256"/>
      <c r="F349" s="256"/>
      <c r="G349" s="256"/>
      <c r="H349" s="256"/>
      <c r="I349" s="257"/>
    </row>
    <row r="350" spans="2:9" ht="15.75" customHeight="1" x14ac:dyDescent="0.25">
      <c r="B350" s="256"/>
      <c r="C350" s="256"/>
      <c r="D350" s="256"/>
      <c r="E350" s="256"/>
      <c r="F350" s="256"/>
      <c r="G350" s="256"/>
      <c r="H350" s="256"/>
      <c r="I350" s="257"/>
    </row>
    <row r="351" spans="2:9" ht="15.75" customHeight="1" x14ac:dyDescent="0.25">
      <c r="B351" s="256"/>
      <c r="C351" s="256"/>
      <c r="D351" s="256"/>
      <c r="E351" s="256"/>
      <c r="F351" s="256"/>
      <c r="G351" s="256"/>
      <c r="H351" s="256"/>
      <c r="I351" s="257"/>
    </row>
    <row r="352" spans="2:9" ht="15.75" customHeight="1" x14ac:dyDescent="0.25">
      <c r="B352" s="256"/>
      <c r="C352" s="256"/>
      <c r="D352" s="256"/>
      <c r="E352" s="256"/>
      <c r="F352" s="256"/>
      <c r="G352" s="256"/>
      <c r="H352" s="256"/>
      <c r="I352" s="257"/>
    </row>
    <row r="353" spans="2:9" ht="15.75" customHeight="1" x14ac:dyDescent="0.25">
      <c r="B353" s="256"/>
      <c r="C353" s="256"/>
      <c r="D353" s="256"/>
      <c r="E353" s="256"/>
      <c r="F353" s="256"/>
      <c r="G353" s="256"/>
      <c r="H353" s="256"/>
      <c r="I353" s="257"/>
    </row>
    <row r="354" spans="2:9" ht="15.75" customHeight="1" x14ac:dyDescent="0.25">
      <c r="B354" s="256"/>
      <c r="C354" s="256"/>
      <c r="D354" s="256"/>
      <c r="E354" s="256"/>
      <c r="F354" s="256"/>
      <c r="G354" s="256"/>
      <c r="H354" s="256"/>
      <c r="I354" s="257"/>
    </row>
    <row r="355" spans="2:9" ht="15.75" customHeight="1" x14ac:dyDescent="0.25">
      <c r="B355" s="256"/>
      <c r="C355" s="256"/>
      <c r="D355" s="256"/>
      <c r="E355" s="256"/>
      <c r="F355" s="256"/>
      <c r="G355" s="256"/>
      <c r="H355" s="256"/>
      <c r="I355" s="257"/>
    </row>
    <row r="356" spans="2:9" ht="15.75" customHeight="1" x14ac:dyDescent="0.25">
      <c r="B356" s="256"/>
      <c r="C356" s="256"/>
      <c r="D356" s="256"/>
      <c r="E356" s="256"/>
      <c r="F356" s="256"/>
      <c r="G356" s="256"/>
      <c r="H356" s="256"/>
      <c r="I356" s="257"/>
    </row>
    <row r="357" spans="2:9" ht="15.75" customHeight="1" x14ac:dyDescent="0.25">
      <c r="B357" s="256"/>
      <c r="C357" s="256"/>
      <c r="D357" s="256"/>
      <c r="E357" s="256"/>
      <c r="F357" s="256"/>
      <c r="G357" s="256"/>
      <c r="H357" s="256"/>
      <c r="I357" s="257"/>
    </row>
    <row r="358" spans="2:9" ht="15.75" customHeight="1" x14ac:dyDescent="0.25">
      <c r="B358" s="256"/>
      <c r="C358" s="256"/>
      <c r="D358" s="256"/>
      <c r="E358" s="256"/>
      <c r="F358" s="256"/>
      <c r="G358" s="256"/>
      <c r="H358" s="256"/>
      <c r="I358" s="257"/>
    </row>
    <row r="359" spans="2:9" ht="15.75" customHeight="1" x14ac:dyDescent="0.25">
      <c r="B359" s="256"/>
      <c r="C359" s="256"/>
      <c r="D359" s="256"/>
      <c r="E359" s="256"/>
      <c r="F359" s="256"/>
      <c r="G359" s="256"/>
      <c r="H359" s="256"/>
      <c r="I359" s="257"/>
    </row>
    <row r="360" spans="2:9" ht="15.75" customHeight="1" x14ac:dyDescent="0.25">
      <c r="B360" s="256"/>
      <c r="C360" s="256"/>
      <c r="D360" s="256"/>
      <c r="E360" s="256"/>
      <c r="F360" s="256"/>
      <c r="G360" s="256"/>
      <c r="H360" s="256"/>
      <c r="I360" s="257"/>
    </row>
    <row r="361" spans="2:9" ht="15.75" customHeight="1" x14ac:dyDescent="0.25">
      <c r="B361" s="256"/>
      <c r="C361" s="256"/>
      <c r="D361" s="256"/>
      <c r="E361" s="256"/>
      <c r="F361" s="256"/>
      <c r="G361" s="256"/>
      <c r="H361" s="256"/>
      <c r="I361" s="257"/>
    </row>
    <row r="362" spans="2:9" ht="15.75" customHeight="1" x14ac:dyDescent="0.25">
      <c r="B362" s="256"/>
      <c r="C362" s="256"/>
      <c r="D362" s="256"/>
      <c r="E362" s="256"/>
      <c r="F362" s="256"/>
      <c r="G362" s="256"/>
      <c r="H362" s="256"/>
      <c r="I362" s="257"/>
    </row>
    <row r="363" spans="2:9" ht="15.75" customHeight="1" x14ac:dyDescent="0.25">
      <c r="B363" s="256"/>
      <c r="C363" s="256"/>
      <c r="D363" s="256"/>
      <c r="E363" s="256"/>
      <c r="F363" s="256"/>
      <c r="G363" s="256"/>
      <c r="H363" s="256"/>
      <c r="I363" s="257"/>
    </row>
    <row r="364" spans="2:9" ht="15.75" customHeight="1" x14ac:dyDescent="0.25">
      <c r="B364" s="256"/>
      <c r="C364" s="256"/>
      <c r="D364" s="256"/>
      <c r="E364" s="256"/>
      <c r="F364" s="256"/>
      <c r="G364" s="256"/>
      <c r="H364" s="256"/>
      <c r="I364" s="257"/>
    </row>
    <row r="365" spans="2:9" ht="15.75" customHeight="1" x14ac:dyDescent="0.25">
      <c r="B365" s="256"/>
      <c r="C365" s="256"/>
      <c r="D365" s="256"/>
      <c r="E365" s="256"/>
      <c r="F365" s="256"/>
      <c r="G365" s="256"/>
      <c r="H365" s="256"/>
      <c r="I365" s="257"/>
    </row>
    <row r="366" spans="2:9" ht="15.75" customHeight="1" x14ac:dyDescent="0.25">
      <c r="B366" s="256"/>
      <c r="C366" s="256"/>
      <c r="D366" s="256"/>
      <c r="E366" s="256"/>
      <c r="F366" s="256"/>
      <c r="G366" s="256"/>
      <c r="H366" s="256"/>
      <c r="I366" s="257"/>
    </row>
    <row r="367" spans="2:9" ht="15.75" customHeight="1" x14ac:dyDescent="0.25">
      <c r="B367" s="256"/>
      <c r="C367" s="256"/>
      <c r="D367" s="256"/>
      <c r="E367" s="256"/>
      <c r="F367" s="256"/>
      <c r="G367" s="256"/>
      <c r="H367" s="256"/>
      <c r="I367" s="257"/>
    </row>
    <row r="368" spans="2:9" ht="15.75" customHeight="1" x14ac:dyDescent="0.25">
      <c r="B368" s="256"/>
      <c r="C368" s="256"/>
      <c r="D368" s="256"/>
      <c r="E368" s="256"/>
      <c r="F368" s="256"/>
      <c r="G368" s="256"/>
      <c r="H368" s="256"/>
      <c r="I368" s="257"/>
    </row>
    <row r="369" spans="2:9" ht="15.75" customHeight="1" x14ac:dyDescent="0.25">
      <c r="B369" s="256"/>
      <c r="C369" s="256"/>
      <c r="D369" s="256"/>
      <c r="E369" s="256"/>
      <c r="F369" s="256"/>
      <c r="G369" s="256"/>
      <c r="H369" s="256"/>
      <c r="I369" s="257"/>
    </row>
    <row r="370" spans="2:9" ht="15.75" customHeight="1" x14ac:dyDescent="0.25">
      <c r="B370" s="256"/>
      <c r="C370" s="256"/>
      <c r="D370" s="256"/>
      <c r="E370" s="256"/>
      <c r="F370" s="256"/>
      <c r="G370" s="256"/>
      <c r="H370" s="256"/>
      <c r="I370" s="257"/>
    </row>
    <row r="371" spans="2:9" ht="15.75" customHeight="1" x14ac:dyDescent="0.25">
      <c r="B371" s="256"/>
      <c r="C371" s="256"/>
      <c r="D371" s="256"/>
      <c r="E371" s="256"/>
      <c r="F371" s="256"/>
      <c r="G371" s="256"/>
      <c r="H371" s="256"/>
      <c r="I371" s="257"/>
    </row>
    <row r="372" spans="2:9" ht="15.75" customHeight="1" x14ac:dyDescent="0.25">
      <c r="B372" s="256"/>
      <c r="C372" s="256"/>
      <c r="D372" s="256"/>
      <c r="E372" s="256"/>
      <c r="F372" s="256"/>
      <c r="G372" s="256"/>
      <c r="H372" s="256"/>
      <c r="I372" s="257"/>
    </row>
    <row r="373" spans="2:9" ht="15.75" customHeight="1" x14ac:dyDescent="0.25">
      <c r="B373" s="256"/>
      <c r="C373" s="256"/>
      <c r="D373" s="256"/>
      <c r="E373" s="256"/>
      <c r="F373" s="256"/>
      <c r="G373" s="256"/>
      <c r="H373" s="256"/>
      <c r="I373" s="257"/>
    </row>
    <row r="374" spans="2:9" ht="15.75" customHeight="1" x14ac:dyDescent="0.25">
      <c r="B374" s="256"/>
      <c r="C374" s="256"/>
      <c r="D374" s="256"/>
      <c r="E374" s="256"/>
      <c r="F374" s="256"/>
      <c r="G374" s="256"/>
      <c r="H374" s="256"/>
      <c r="I374" s="257"/>
    </row>
    <row r="375" spans="2:9" ht="15.75" customHeight="1" x14ac:dyDescent="0.25">
      <c r="B375" s="256"/>
      <c r="C375" s="256"/>
      <c r="D375" s="256"/>
      <c r="E375" s="256"/>
      <c r="F375" s="256"/>
      <c r="G375" s="256"/>
      <c r="H375" s="256"/>
      <c r="I375" s="257"/>
    </row>
    <row r="376" spans="2:9" ht="15.75" customHeight="1" x14ac:dyDescent="0.25">
      <c r="B376" s="256"/>
      <c r="C376" s="256"/>
      <c r="D376" s="256"/>
      <c r="E376" s="256"/>
      <c r="F376" s="256"/>
      <c r="G376" s="256"/>
      <c r="H376" s="256"/>
      <c r="I376" s="257"/>
    </row>
    <row r="377" spans="2:9" ht="15.75" customHeight="1" x14ac:dyDescent="0.25">
      <c r="B377" s="256"/>
      <c r="C377" s="256"/>
      <c r="D377" s="256"/>
      <c r="E377" s="256"/>
      <c r="F377" s="256"/>
      <c r="G377" s="256"/>
      <c r="H377" s="256"/>
      <c r="I377" s="257"/>
    </row>
    <row r="378" spans="2:9" ht="15.75" customHeight="1" x14ac:dyDescent="0.25">
      <c r="B378" s="256"/>
      <c r="C378" s="256"/>
      <c r="D378" s="256"/>
      <c r="E378" s="256"/>
      <c r="F378" s="256"/>
      <c r="G378" s="256"/>
      <c r="H378" s="256"/>
      <c r="I378" s="257"/>
    </row>
    <row r="379" spans="2:9" ht="15.75" customHeight="1" x14ac:dyDescent="0.25">
      <c r="B379" s="256"/>
      <c r="C379" s="256"/>
      <c r="D379" s="256"/>
      <c r="E379" s="256"/>
      <c r="F379" s="256"/>
      <c r="G379" s="256"/>
      <c r="H379" s="256"/>
      <c r="I379" s="257"/>
    </row>
    <row r="380" spans="2:9" ht="15.75" customHeight="1" x14ac:dyDescent="0.25">
      <c r="B380" s="256"/>
      <c r="C380" s="256"/>
      <c r="D380" s="256"/>
      <c r="E380" s="256"/>
      <c r="F380" s="256"/>
      <c r="G380" s="256"/>
      <c r="H380" s="256"/>
      <c r="I380" s="257"/>
    </row>
    <row r="381" spans="2:9" ht="15.75" customHeight="1" x14ac:dyDescent="0.25">
      <c r="B381" s="256"/>
      <c r="C381" s="256"/>
      <c r="D381" s="256"/>
      <c r="E381" s="256"/>
      <c r="F381" s="256"/>
      <c r="G381" s="256"/>
      <c r="H381" s="256"/>
      <c r="I381" s="257"/>
    </row>
    <row r="382" spans="2:9" ht="15.75" customHeight="1" x14ac:dyDescent="0.25">
      <c r="B382" s="256"/>
      <c r="C382" s="256"/>
      <c r="D382" s="256"/>
      <c r="E382" s="256"/>
      <c r="F382" s="256"/>
      <c r="G382" s="256"/>
      <c r="H382" s="256"/>
      <c r="I382" s="257"/>
    </row>
    <row r="383" spans="2:9" ht="15.75" customHeight="1" x14ac:dyDescent="0.25">
      <c r="B383" s="256"/>
      <c r="C383" s="256"/>
      <c r="D383" s="256"/>
      <c r="E383" s="256"/>
      <c r="F383" s="256"/>
      <c r="G383" s="256"/>
      <c r="H383" s="256"/>
      <c r="I383" s="257"/>
    </row>
    <row r="384" spans="2:9" ht="15.75" customHeight="1" x14ac:dyDescent="0.25">
      <c r="B384" s="256"/>
      <c r="C384" s="256"/>
      <c r="D384" s="256"/>
      <c r="E384" s="256"/>
      <c r="F384" s="256"/>
      <c r="G384" s="256"/>
      <c r="H384" s="256"/>
      <c r="I384" s="257"/>
    </row>
    <row r="385" spans="2:9" ht="15.75" customHeight="1" x14ac:dyDescent="0.25">
      <c r="B385" s="256"/>
      <c r="C385" s="256"/>
      <c r="D385" s="256"/>
      <c r="E385" s="256"/>
      <c r="F385" s="256"/>
      <c r="G385" s="256"/>
      <c r="H385" s="256"/>
      <c r="I385" s="257"/>
    </row>
    <row r="386" spans="2:9" ht="15.75" customHeight="1" x14ac:dyDescent="0.25">
      <c r="B386" s="256"/>
      <c r="C386" s="256"/>
      <c r="D386" s="256"/>
      <c r="E386" s="256"/>
      <c r="F386" s="256"/>
      <c r="G386" s="256"/>
      <c r="H386" s="256"/>
      <c r="I386" s="257"/>
    </row>
    <row r="387" spans="2:9" ht="15.75" customHeight="1" x14ac:dyDescent="0.25">
      <c r="B387" s="256"/>
      <c r="C387" s="256"/>
      <c r="D387" s="256"/>
      <c r="E387" s="256"/>
      <c r="F387" s="256"/>
      <c r="G387" s="256"/>
      <c r="H387" s="256"/>
      <c r="I387" s="257"/>
    </row>
    <row r="388" spans="2:9" ht="15.75" customHeight="1" x14ac:dyDescent="0.25">
      <c r="B388" s="256"/>
      <c r="C388" s="256"/>
      <c r="D388" s="256"/>
      <c r="E388" s="256"/>
      <c r="F388" s="256"/>
      <c r="G388" s="256"/>
      <c r="H388" s="256"/>
      <c r="I388" s="257"/>
    </row>
    <row r="389" spans="2:9" ht="15.75" customHeight="1" x14ac:dyDescent="0.25">
      <c r="B389" s="256"/>
      <c r="C389" s="256"/>
      <c r="D389" s="256"/>
      <c r="E389" s="256"/>
      <c r="F389" s="256"/>
      <c r="G389" s="256"/>
      <c r="H389" s="256"/>
      <c r="I389" s="257"/>
    </row>
    <row r="390" spans="2:9" ht="15.75" customHeight="1" x14ac:dyDescent="0.25">
      <c r="B390" s="256"/>
      <c r="C390" s="256"/>
      <c r="D390" s="256"/>
      <c r="E390" s="256"/>
      <c r="F390" s="256"/>
      <c r="G390" s="256"/>
      <c r="H390" s="256"/>
      <c r="I390" s="257"/>
    </row>
    <row r="391" spans="2:9" ht="15.75" customHeight="1" x14ac:dyDescent="0.25">
      <c r="B391" s="256"/>
      <c r="C391" s="256"/>
      <c r="D391" s="256"/>
      <c r="E391" s="256"/>
      <c r="F391" s="256"/>
      <c r="G391" s="256"/>
      <c r="H391" s="256"/>
      <c r="I391" s="257"/>
    </row>
    <row r="392" spans="2:9" ht="15.75" customHeight="1" x14ac:dyDescent="0.25">
      <c r="B392" s="256"/>
      <c r="C392" s="256"/>
      <c r="D392" s="256"/>
      <c r="E392" s="256"/>
      <c r="F392" s="256"/>
      <c r="G392" s="256"/>
      <c r="H392" s="256"/>
      <c r="I392" s="257"/>
    </row>
    <row r="393" spans="2:9" ht="15.75" customHeight="1" x14ac:dyDescent="0.25">
      <c r="B393" s="256"/>
      <c r="C393" s="256"/>
      <c r="D393" s="256"/>
      <c r="E393" s="256"/>
      <c r="F393" s="256"/>
      <c r="G393" s="256"/>
      <c r="H393" s="256"/>
      <c r="I393" s="257"/>
    </row>
    <row r="394" spans="2:9" ht="15.75" customHeight="1" x14ac:dyDescent="0.25">
      <c r="B394" s="256"/>
      <c r="C394" s="256"/>
      <c r="D394" s="256"/>
      <c r="E394" s="256"/>
      <c r="F394" s="256"/>
      <c r="G394" s="256"/>
      <c r="H394" s="256"/>
      <c r="I394" s="257"/>
    </row>
    <row r="395" spans="2:9" ht="15.75" customHeight="1" x14ac:dyDescent="0.25">
      <c r="B395" s="256"/>
      <c r="C395" s="256"/>
      <c r="D395" s="256"/>
      <c r="E395" s="256"/>
      <c r="F395" s="256"/>
      <c r="G395" s="256"/>
      <c r="H395" s="256"/>
      <c r="I395" s="257"/>
    </row>
    <row r="396" spans="2:9" ht="15.75" customHeight="1" x14ac:dyDescent="0.25">
      <c r="B396" s="256"/>
      <c r="C396" s="256"/>
      <c r="D396" s="256"/>
      <c r="E396" s="256"/>
      <c r="F396" s="256"/>
      <c r="G396" s="256"/>
      <c r="H396" s="256"/>
      <c r="I396" s="257"/>
    </row>
    <row r="397" spans="2:9" ht="15.75" customHeight="1" x14ac:dyDescent="0.25">
      <c r="B397" s="256"/>
      <c r="C397" s="256"/>
      <c r="D397" s="256"/>
      <c r="E397" s="256"/>
      <c r="F397" s="256"/>
      <c r="G397" s="256"/>
      <c r="H397" s="256"/>
      <c r="I397" s="257"/>
    </row>
    <row r="398" spans="2:9" ht="15.75" customHeight="1" x14ac:dyDescent="0.25">
      <c r="B398" s="256"/>
      <c r="C398" s="256"/>
      <c r="D398" s="256"/>
      <c r="E398" s="256"/>
      <c r="F398" s="256"/>
      <c r="G398" s="256"/>
      <c r="H398" s="256"/>
      <c r="I398" s="257"/>
    </row>
    <row r="399" spans="2:9" ht="15.75" customHeight="1" x14ac:dyDescent="0.25">
      <c r="B399" s="256"/>
      <c r="C399" s="256"/>
      <c r="D399" s="256"/>
      <c r="E399" s="256"/>
      <c r="F399" s="256"/>
      <c r="G399" s="256"/>
      <c r="H399" s="256"/>
      <c r="I399" s="257"/>
    </row>
    <row r="400" spans="2:9" ht="15.75" customHeight="1" x14ac:dyDescent="0.25">
      <c r="B400" s="256"/>
      <c r="C400" s="256"/>
      <c r="D400" s="256"/>
      <c r="E400" s="256"/>
      <c r="F400" s="256"/>
      <c r="G400" s="256"/>
      <c r="H400" s="256"/>
      <c r="I400" s="257"/>
    </row>
    <row r="401" spans="2:9" ht="15.75" customHeight="1" x14ac:dyDescent="0.25">
      <c r="B401" s="256"/>
      <c r="C401" s="256"/>
      <c r="D401" s="256"/>
      <c r="E401" s="256"/>
      <c r="F401" s="256"/>
      <c r="G401" s="256"/>
      <c r="H401" s="256"/>
      <c r="I401" s="257"/>
    </row>
    <row r="402" spans="2:9" ht="15.75" customHeight="1" x14ac:dyDescent="0.25">
      <c r="B402" s="256"/>
      <c r="C402" s="256"/>
      <c r="D402" s="256"/>
      <c r="E402" s="256"/>
      <c r="F402" s="256"/>
      <c r="G402" s="256"/>
      <c r="H402" s="256"/>
      <c r="I402" s="257"/>
    </row>
    <row r="403" spans="2:9" ht="15.75" customHeight="1" x14ac:dyDescent="0.25">
      <c r="B403" s="256"/>
      <c r="C403" s="256"/>
      <c r="D403" s="256"/>
      <c r="E403" s="256"/>
      <c r="F403" s="256"/>
      <c r="G403" s="256"/>
      <c r="H403" s="256"/>
      <c r="I403" s="257"/>
    </row>
    <row r="404" spans="2:9" ht="15.75" customHeight="1" x14ac:dyDescent="0.25">
      <c r="B404" s="256"/>
      <c r="C404" s="256"/>
      <c r="D404" s="256"/>
      <c r="E404" s="256"/>
      <c r="F404" s="256"/>
      <c r="G404" s="256"/>
      <c r="H404" s="256"/>
      <c r="I404" s="257"/>
    </row>
    <row r="405" spans="2:9" ht="15.75" customHeight="1" x14ac:dyDescent="0.25">
      <c r="B405" s="256"/>
      <c r="C405" s="256"/>
      <c r="D405" s="256"/>
      <c r="E405" s="256"/>
      <c r="F405" s="256"/>
      <c r="G405" s="256"/>
      <c r="H405" s="256"/>
      <c r="I405" s="257"/>
    </row>
    <row r="406" spans="2:9" ht="15.75" customHeight="1" x14ac:dyDescent="0.25">
      <c r="B406" s="256"/>
      <c r="C406" s="256"/>
      <c r="D406" s="256"/>
      <c r="E406" s="256"/>
      <c r="F406" s="256"/>
      <c r="G406" s="256"/>
      <c r="H406" s="256"/>
      <c r="I406" s="257"/>
    </row>
    <row r="407" spans="2:9" ht="15.75" customHeight="1" x14ac:dyDescent="0.25">
      <c r="B407" s="256"/>
      <c r="C407" s="256"/>
      <c r="D407" s="256"/>
      <c r="E407" s="256"/>
      <c r="F407" s="256"/>
      <c r="G407" s="256"/>
      <c r="H407" s="256"/>
      <c r="I407" s="257"/>
    </row>
    <row r="408" spans="2:9" ht="15.75" customHeight="1" x14ac:dyDescent="0.25">
      <c r="B408" s="256"/>
      <c r="C408" s="256"/>
      <c r="D408" s="256"/>
      <c r="E408" s="256"/>
      <c r="F408" s="256"/>
      <c r="G408" s="256"/>
      <c r="H408" s="256"/>
      <c r="I408" s="257"/>
    </row>
    <row r="409" spans="2:9" ht="15.75" customHeight="1" x14ac:dyDescent="0.25">
      <c r="B409" s="256"/>
      <c r="C409" s="256"/>
      <c r="D409" s="256"/>
      <c r="E409" s="256"/>
      <c r="F409" s="256"/>
      <c r="G409" s="256"/>
      <c r="H409" s="256"/>
      <c r="I409" s="257"/>
    </row>
    <row r="410" spans="2:9" ht="15.75" customHeight="1" x14ac:dyDescent="0.25">
      <c r="B410" s="256"/>
      <c r="C410" s="256"/>
      <c r="D410" s="256"/>
      <c r="E410" s="256"/>
      <c r="F410" s="256"/>
      <c r="G410" s="256"/>
      <c r="H410" s="256"/>
      <c r="I410" s="257"/>
    </row>
    <row r="411" spans="2:9" ht="15.75" customHeight="1" x14ac:dyDescent="0.25">
      <c r="B411" s="256"/>
      <c r="C411" s="256"/>
      <c r="D411" s="256"/>
      <c r="E411" s="256"/>
      <c r="F411" s="256"/>
      <c r="G411" s="256"/>
      <c r="H411" s="256"/>
      <c r="I411" s="257"/>
    </row>
    <row r="412" spans="2:9" ht="15.75" customHeight="1" x14ac:dyDescent="0.25">
      <c r="B412" s="256"/>
      <c r="C412" s="256"/>
      <c r="D412" s="256"/>
      <c r="E412" s="256"/>
      <c r="F412" s="256"/>
      <c r="G412" s="256"/>
      <c r="H412" s="256"/>
      <c r="I412" s="257"/>
    </row>
    <row r="413" spans="2:9" ht="15.75" customHeight="1" x14ac:dyDescent="0.25">
      <c r="B413" s="256"/>
      <c r="C413" s="256"/>
      <c r="D413" s="256"/>
      <c r="E413" s="256"/>
      <c r="F413" s="256"/>
      <c r="G413" s="256"/>
      <c r="H413" s="256"/>
      <c r="I413" s="257"/>
    </row>
    <row r="414" spans="2:9" ht="15.75" customHeight="1" x14ac:dyDescent="0.25">
      <c r="B414" s="256"/>
      <c r="C414" s="256"/>
      <c r="D414" s="256"/>
      <c r="E414" s="256"/>
      <c r="F414" s="256"/>
      <c r="G414" s="256"/>
      <c r="H414" s="256"/>
      <c r="I414" s="257"/>
    </row>
    <row r="415" spans="2:9" ht="15.75" customHeight="1" x14ac:dyDescent="0.25">
      <c r="B415" s="256"/>
      <c r="C415" s="256"/>
      <c r="D415" s="256"/>
      <c r="E415" s="256"/>
      <c r="F415" s="256"/>
      <c r="G415" s="256"/>
      <c r="H415" s="256"/>
      <c r="I415" s="257"/>
    </row>
    <row r="416" spans="2:9" ht="15.75" customHeight="1" x14ac:dyDescent="0.25">
      <c r="B416" s="256"/>
      <c r="C416" s="256"/>
      <c r="D416" s="256"/>
      <c r="E416" s="256"/>
      <c r="F416" s="256"/>
      <c r="G416" s="256"/>
      <c r="H416" s="256"/>
      <c r="I416" s="257"/>
    </row>
    <row r="417" spans="2:9" ht="15.75" customHeight="1" x14ac:dyDescent="0.25">
      <c r="B417" s="256"/>
      <c r="C417" s="256"/>
      <c r="D417" s="256"/>
      <c r="E417" s="256"/>
      <c r="F417" s="256"/>
      <c r="G417" s="256"/>
      <c r="H417" s="256"/>
      <c r="I417" s="257"/>
    </row>
    <row r="418" spans="2:9" ht="15.75" customHeight="1" x14ac:dyDescent="0.25">
      <c r="B418" s="256"/>
      <c r="C418" s="256"/>
      <c r="D418" s="256"/>
      <c r="E418" s="256"/>
      <c r="F418" s="256"/>
      <c r="G418" s="256"/>
      <c r="H418" s="256"/>
      <c r="I418" s="257"/>
    </row>
    <row r="419" spans="2:9" ht="15.75" customHeight="1" x14ac:dyDescent="0.25">
      <c r="B419" s="256"/>
      <c r="C419" s="256"/>
      <c r="D419" s="256"/>
      <c r="E419" s="256"/>
      <c r="F419" s="256"/>
      <c r="G419" s="256"/>
      <c r="H419" s="256"/>
      <c r="I419" s="257"/>
    </row>
    <row r="420" spans="2:9" ht="15.75" customHeight="1" x14ac:dyDescent="0.25">
      <c r="B420" s="256"/>
      <c r="C420" s="256"/>
      <c r="D420" s="256"/>
      <c r="E420" s="256"/>
      <c r="F420" s="256"/>
      <c r="G420" s="256"/>
      <c r="H420" s="256"/>
      <c r="I420" s="257"/>
    </row>
    <row r="421" spans="2:9" ht="15.75" customHeight="1" x14ac:dyDescent="0.25">
      <c r="B421" s="256"/>
      <c r="C421" s="256"/>
      <c r="D421" s="256"/>
      <c r="E421" s="256"/>
      <c r="F421" s="256"/>
      <c r="G421" s="256"/>
      <c r="H421" s="256"/>
      <c r="I421" s="257"/>
    </row>
    <row r="422" spans="2:9" ht="15.75" customHeight="1" x14ac:dyDescent="0.25">
      <c r="B422" s="256"/>
      <c r="C422" s="256"/>
      <c r="D422" s="256"/>
      <c r="E422" s="256"/>
      <c r="F422" s="256"/>
      <c r="G422" s="256"/>
      <c r="H422" s="256"/>
      <c r="I422" s="257"/>
    </row>
    <row r="423" spans="2:9" ht="15.75" customHeight="1" x14ac:dyDescent="0.25">
      <c r="B423" s="256"/>
      <c r="C423" s="256"/>
      <c r="D423" s="256"/>
      <c r="E423" s="256"/>
      <c r="F423" s="256"/>
      <c r="G423" s="256"/>
      <c r="H423" s="256"/>
      <c r="I423" s="257"/>
    </row>
    <row r="424" spans="2:9" ht="15.75" customHeight="1" x14ac:dyDescent="0.25">
      <c r="B424" s="256"/>
      <c r="C424" s="256"/>
      <c r="D424" s="256"/>
      <c r="E424" s="256"/>
      <c r="F424" s="256"/>
      <c r="G424" s="256"/>
      <c r="H424" s="256"/>
      <c r="I424" s="257"/>
    </row>
    <row r="425" spans="2:9" ht="15.75" customHeight="1" x14ac:dyDescent="0.25">
      <c r="B425" s="256"/>
      <c r="C425" s="256"/>
      <c r="D425" s="256"/>
      <c r="E425" s="256"/>
      <c r="F425" s="256"/>
      <c r="G425" s="256"/>
      <c r="H425" s="256"/>
      <c r="I425" s="257"/>
    </row>
    <row r="426" spans="2:9" ht="15.75" customHeight="1" x14ac:dyDescent="0.25">
      <c r="B426" s="256"/>
      <c r="C426" s="256"/>
      <c r="D426" s="256"/>
      <c r="E426" s="256"/>
      <c r="F426" s="256"/>
      <c r="G426" s="256"/>
      <c r="H426" s="256"/>
      <c r="I426" s="257"/>
    </row>
    <row r="427" spans="2:9" ht="15.75" customHeight="1" x14ac:dyDescent="0.25">
      <c r="B427" s="256"/>
      <c r="C427" s="256"/>
      <c r="D427" s="256"/>
      <c r="E427" s="256"/>
      <c r="F427" s="256"/>
      <c r="G427" s="256"/>
      <c r="H427" s="256"/>
      <c r="I427" s="257"/>
    </row>
    <row r="428" spans="2:9" ht="15.75" customHeight="1" x14ac:dyDescent="0.25">
      <c r="B428" s="256"/>
      <c r="C428" s="256"/>
      <c r="D428" s="256"/>
      <c r="E428" s="256"/>
      <c r="F428" s="256"/>
      <c r="G428" s="256"/>
      <c r="H428" s="256"/>
      <c r="I428" s="257"/>
    </row>
    <row r="429" spans="2:9" ht="15.75" customHeight="1" x14ac:dyDescent="0.25">
      <c r="B429" s="256"/>
      <c r="C429" s="256"/>
      <c r="D429" s="256"/>
      <c r="E429" s="256"/>
      <c r="F429" s="256"/>
      <c r="G429" s="256"/>
      <c r="H429" s="256"/>
      <c r="I429" s="257"/>
    </row>
    <row r="430" spans="2:9" ht="15.75" customHeight="1" x14ac:dyDescent="0.25">
      <c r="B430" s="256"/>
      <c r="C430" s="256"/>
      <c r="D430" s="256"/>
      <c r="E430" s="256"/>
      <c r="F430" s="256"/>
      <c r="G430" s="256"/>
      <c r="H430" s="256"/>
      <c r="I430" s="257"/>
    </row>
    <row r="431" spans="2:9" ht="15.75" customHeight="1" x14ac:dyDescent="0.25">
      <c r="B431" s="256"/>
      <c r="C431" s="256"/>
      <c r="D431" s="256"/>
      <c r="E431" s="256"/>
      <c r="F431" s="256"/>
      <c r="G431" s="256"/>
      <c r="H431" s="256"/>
      <c r="I431" s="257"/>
    </row>
    <row r="432" spans="2:9" ht="15.75" customHeight="1" x14ac:dyDescent="0.25">
      <c r="B432" s="256"/>
      <c r="C432" s="256"/>
      <c r="D432" s="256"/>
      <c r="E432" s="256"/>
      <c r="F432" s="256"/>
      <c r="G432" s="256"/>
      <c r="H432" s="256"/>
      <c r="I432" s="257"/>
    </row>
    <row r="433" spans="2:9" ht="15.75" customHeight="1" x14ac:dyDescent="0.25">
      <c r="B433" s="256"/>
      <c r="C433" s="256"/>
      <c r="D433" s="256"/>
      <c r="E433" s="256"/>
      <c r="F433" s="256"/>
      <c r="G433" s="256"/>
      <c r="H433" s="256"/>
      <c r="I433" s="257"/>
    </row>
    <row r="434" spans="2:9" ht="15.75" customHeight="1" x14ac:dyDescent="0.25">
      <c r="B434" s="256"/>
      <c r="C434" s="256"/>
      <c r="D434" s="256"/>
      <c r="E434" s="256"/>
      <c r="F434" s="256"/>
      <c r="G434" s="256"/>
      <c r="H434" s="256"/>
      <c r="I434" s="257"/>
    </row>
    <row r="435" spans="2:9" ht="15.75" customHeight="1" x14ac:dyDescent="0.25">
      <c r="B435" s="256"/>
      <c r="C435" s="256"/>
      <c r="D435" s="256"/>
      <c r="E435" s="256"/>
      <c r="F435" s="256"/>
      <c r="G435" s="256"/>
      <c r="H435" s="256"/>
      <c r="I435" s="257"/>
    </row>
    <row r="436" spans="2:9" ht="15.75" customHeight="1" x14ac:dyDescent="0.25">
      <c r="B436" s="256"/>
      <c r="C436" s="256"/>
      <c r="D436" s="256"/>
      <c r="E436" s="256"/>
      <c r="F436" s="256"/>
      <c r="G436" s="256"/>
      <c r="H436" s="256"/>
      <c r="I436" s="257"/>
    </row>
    <row r="437" spans="2:9" ht="15.75" customHeight="1" x14ac:dyDescent="0.25">
      <c r="B437" s="256"/>
      <c r="C437" s="256"/>
      <c r="D437" s="256"/>
      <c r="E437" s="256"/>
      <c r="F437" s="256"/>
      <c r="G437" s="256"/>
      <c r="H437" s="256"/>
      <c r="I437" s="257"/>
    </row>
    <row r="438" spans="2:9" ht="15.75" customHeight="1" x14ac:dyDescent="0.25">
      <c r="B438" s="256"/>
      <c r="C438" s="256"/>
      <c r="D438" s="256"/>
      <c r="E438" s="256"/>
      <c r="F438" s="256"/>
      <c r="G438" s="256"/>
      <c r="H438" s="256"/>
      <c r="I438" s="257"/>
    </row>
    <row r="439" spans="2:9" ht="15.75" customHeight="1" x14ac:dyDescent="0.25">
      <c r="B439" s="256"/>
      <c r="C439" s="256"/>
      <c r="D439" s="256"/>
      <c r="E439" s="256"/>
      <c r="F439" s="256"/>
      <c r="G439" s="256"/>
      <c r="H439" s="256"/>
      <c r="I439" s="257"/>
    </row>
    <row r="440" spans="2:9" ht="15.75" customHeight="1" x14ac:dyDescent="0.25">
      <c r="B440" s="256"/>
      <c r="C440" s="256"/>
      <c r="D440" s="256"/>
      <c r="E440" s="256"/>
      <c r="F440" s="256"/>
      <c r="G440" s="256"/>
      <c r="H440" s="256"/>
      <c r="I440" s="257"/>
    </row>
    <row r="441" spans="2:9" ht="15.75" customHeight="1" x14ac:dyDescent="0.25">
      <c r="B441" s="256"/>
      <c r="C441" s="256"/>
      <c r="D441" s="256"/>
      <c r="E441" s="256"/>
      <c r="F441" s="256"/>
      <c r="G441" s="256"/>
      <c r="H441" s="256"/>
      <c r="I441" s="257"/>
    </row>
    <row r="442" spans="2:9" ht="15.75" customHeight="1" x14ac:dyDescent="0.25">
      <c r="B442" s="256"/>
      <c r="C442" s="256"/>
      <c r="D442" s="256"/>
      <c r="E442" s="256"/>
      <c r="F442" s="256"/>
      <c r="G442" s="256"/>
      <c r="H442" s="256"/>
      <c r="I442" s="257"/>
    </row>
    <row r="443" spans="2:9" ht="15.75" customHeight="1" x14ac:dyDescent="0.25">
      <c r="B443" s="256"/>
      <c r="C443" s="256"/>
      <c r="D443" s="256"/>
      <c r="E443" s="256"/>
      <c r="F443" s="256"/>
      <c r="G443" s="256"/>
      <c r="H443" s="256"/>
      <c r="I443" s="257"/>
    </row>
    <row r="444" spans="2:9" ht="15.75" customHeight="1" x14ac:dyDescent="0.25">
      <c r="B444" s="256"/>
      <c r="C444" s="256"/>
      <c r="D444" s="256"/>
      <c r="E444" s="256"/>
      <c r="F444" s="256"/>
      <c r="G444" s="256"/>
      <c r="H444" s="256"/>
      <c r="I444" s="257"/>
    </row>
    <row r="445" spans="2:9" ht="15.75" customHeight="1" x14ac:dyDescent="0.25">
      <c r="B445" s="256"/>
      <c r="C445" s="256"/>
      <c r="D445" s="256"/>
      <c r="E445" s="256"/>
      <c r="F445" s="256"/>
      <c r="G445" s="256"/>
      <c r="H445" s="256"/>
      <c r="I445" s="257"/>
    </row>
    <row r="446" spans="2:9" ht="15.75" customHeight="1" x14ac:dyDescent="0.25">
      <c r="B446" s="256"/>
      <c r="C446" s="256"/>
      <c r="D446" s="256"/>
      <c r="E446" s="256"/>
      <c r="F446" s="256"/>
      <c r="G446" s="256"/>
      <c r="H446" s="256"/>
      <c r="I446" s="257"/>
    </row>
    <row r="447" spans="2:9" ht="15.75" customHeight="1" x14ac:dyDescent="0.25">
      <c r="B447" s="256"/>
      <c r="C447" s="256"/>
      <c r="D447" s="256"/>
      <c r="E447" s="256"/>
      <c r="F447" s="256"/>
      <c r="G447" s="256"/>
      <c r="H447" s="256"/>
      <c r="I447" s="257"/>
    </row>
    <row r="448" spans="2:9" ht="15.75" customHeight="1" x14ac:dyDescent="0.25">
      <c r="B448" s="256"/>
      <c r="C448" s="256"/>
      <c r="D448" s="256"/>
      <c r="E448" s="256"/>
      <c r="F448" s="256"/>
      <c r="G448" s="256"/>
      <c r="H448" s="256"/>
      <c r="I448" s="257"/>
    </row>
    <row r="449" spans="2:9" ht="15.75" customHeight="1" x14ac:dyDescent="0.25">
      <c r="B449" s="256"/>
      <c r="C449" s="256"/>
      <c r="D449" s="256"/>
      <c r="E449" s="256"/>
      <c r="F449" s="256"/>
      <c r="G449" s="256"/>
      <c r="H449" s="256"/>
      <c r="I449" s="257"/>
    </row>
    <row r="450" spans="2:9" ht="15.75" customHeight="1" x14ac:dyDescent="0.25">
      <c r="B450" s="256"/>
      <c r="C450" s="256"/>
      <c r="D450" s="256"/>
      <c r="E450" s="256"/>
      <c r="F450" s="256"/>
      <c r="G450" s="256"/>
      <c r="H450" s="256"/>
      <c r="I450" s="257"/>
    </row>
    <row r="451" spans="2:9" ht="15.75" customHeight="1" x14ac:dyDescent="0.25">
      <c r="B451" s="256"/>
      <c r="C451" s="256"/>
      <c r="D451" s="256"/>
      <c r="E451" s="256"/>
      <c r="F451" s="256"/>
      <c r="G451" s="256"/>
      <c r="H451" s="256"/>
      <c r="I451" s="257"/>
    </row>
    <row r="452" spans="2:9" ht="15.75" customHeight="1" x14ac:dyDescent="0.25">
      <c r="B452" s="256"/>
      <c r="C452" s="256"/>
      <c r="D452" s="256"/>
      <c r="E452" s="256"/>
      <c r="F452" s="256"/>
      <c r="G452" s="256"/>
      <c r="H452" s="256"/>
      <c r="I452" s="257"/>
    </row>
    <row r="453" spans="2:9" ht="15.75" customHeight="1" x14ac:dyDescent="0.25">
      <c r="B453" s="256"/>
      <c r="C453" s="256"/>
      <c r="D453" s="256"/>
      <c r="E453" s="256"/>
      <c r="F453" s="256"/>
      <c r="G453" s="256"/>
      <c r="H453" s="256"/>
      <c r="I453" s="257"/>
    </row>
    <row r="454" spans="2:9" ht="15.75" customHeight="1" x14ac:dyDescent="0.25">
      <c r="B454" s="256"/>
      <c r="C454" s="256"/>
      <c r="D454" s="256"/>
      <c r="E454" s="256"/>
      <c r="F454" s="256"/>
      <c r="G454" s="256"/>
      <c r="H454" s="256"/>
      <c r="I454" s="257"/>
    </row>
    <row r="455" spans="2:9" ht="15.75" customHeight="1" x14ac:dyDescent="0.25">
      <c r="B455" s="256"/>
      <c r="C455" s="256"/>
      <c r="D455" s="256"/>
      <c r="E455" s="256"/>
      <c r="F455" s="256"/>
      <c r="G455" s="256"/>
      <c r="H455" s="256"/>
      <c r="I455" s="257"/>
    </row>
    <row r="456" spans="2:9" ht="15.75" customHeight="1" x14ac:dyDescent="0.25">
      <c r="B456" s="256"/>
      <c r="C456" s="256"/>
      <c r="D456" s="256"/>
      <c r="E456" s="256"/>
      <c r="F456" s="256"/>
      <c r="G456" s="256"/>
      <c r="H456" s="256"/>
      <c r="I456" s="257"/>
    </row>
    <row r="457" spans="2:9" ht="15.75" customHeight="1" x14ac:dyDescent="0.25">
      <c r="B457" s="256"/>
      <c r="C457" s="256"/>
      <c r="D457" s="256"/>
      <c r="E457" s="256"/>
      <c r="F457" s="256"/>
      <c r="G457" s="256"/>
      <c r="H457" s="256"/>
      <c r="I457" s="257"/>
    </row>
    <row r="458" spans="2:9" ht="15.75" customHeight="1" x14ac:dyDescent="0.25">
      <c r="B458" s="256"/>
      <c r="C458" s="256"/>
      <c r="D458" s="256"/>
      <c r="E458" s="256"/>
      <c r="F458" s="256"/>
      <c r="G458" s="256"/>
      <c r="H458" s="256"/>
      <c r="I458" s="257"/>
    </row>
    <row r="459" spans="2:9" ht="15.75" customHeight="1" x14ac:dyDescent="0.25">
      <c r="B459" s="256"/>
      <c r="C459" s="256"/>
      <c r="D459" s="256"/>
      <c r="E459" s="256"/>
      <c r="F459" s="256"/>
      <c r="G459" s="256"/>
      <c r="H459" s="256"/>
      <c r="I459" s="257"/>
    </row>
    <row r="460" spans="2:9" ht="15.75" customHeight="1" x14ac:dyDescent="0.25">
      <c r="B460" s="256"/>
      <c r="C460" s="256"/>
      <c r="D460" s="256"/>
      <c r="E460" s="256"/>
      <c r="F460" s="256"/>
      <c r="G460" s="256"/>
      <c r="H460" s="256"/>
      <c r="I460" s="257"/>
    </row>
    <row r="461" spans="2:9" ht="15.75" customHeight="1" x14ac:dyDescent="0.25">
      <c r="B461" s="256"/>
      <c r="C461" s="256"/>
      <c r="D461" s="256"/>
      <c r="E461" s="256"/>
      <c r="F461" s="256"/>
      <c r="G461" s="256"/>
      <c r="H461" s="256"/>
      <c r="I461" s="257"/>
    </row>
    <row r="462" spans="2:9" ht="15.75" customHeight="1" x14ac:dyDescent="0.25">
      <c r="B462" s="256"/>
      <c r="C462" s="256"/>
      <c r="D462" s="256"/>
      <c r="E462" s="256"/>
      <c r="F462" s="256"/>
      <c r="G462" s="256"/>
      <c r="H462" s="256"/>
      <c r="I462" s="257"/>
    </row>
    <row r="463" spans="2:9" ht="15.75" customHeight="1" x14ac:dyDescent="0.25">
      <c r="B463" s="256"/>
      <c r="C463" s="256"/>
      <c r="D463" s="256"/>
      <c r="E463" s="256"/>
      <c r="F463" s="256"/>
      <c r="G463" s="256"/>
      <c r="H463" s="256"/>
      <c r="I463" s="257"/>
    </row>
    <row r="464" spans="2:9" ht="15.75" customHeight="1" x14ac:dyDescent="0.25">
      <c r="B464" s="256"/>
      <c r="C464" s="256"/>
      <c r="D464" s="256"/>
      <c r="E464" s="256"/>
      <c r="F464" s="256"/>
      <c r="G464" s="256"/>
      <c r="H464" s="256"/>
      <c r="I464" s="257"/>
    </row>
    <row r="465" spans="2:9" ht="15.75" customHeight="1" x14ac:dyDescent="0.25">
      <c r="B465" s="256"/>
      <c r="C465" s="256"/>
      <c r="D465" s="256"/>
      <c r="E465" s="256"/>
      <c r="F465" s="256"/>
      <c r="G465" s="256"/>
      <c r="H465" s="256"/>
      <c r="I465" s="257"/>
    </row>
    <row r="466" spans="2:9" ht="15.75" customHeight="1" x14ac:dyDescent="0.25">
      <c r="B466" s="256"/>
      <c r="C466" s="256"/>
      <c r="D466" s="256"/>
      <c r="E466" s="256"/>
      <c r="F466" s="256"/>
      <c r="G466" s="256"/>
      <c r="H466" s="256"/>
      <c r="I466" s="257"/>
    </row>
    <row r="467" spans="2:9" ht="15.75" customHeight="1" x14ac:dyDescent="0.25">
      <c r="B467" s="256"/>
      <c r="C467" s="256"/>
      <c r="D467" s="256"/>
      <c r="E467" s="256"/>
      <c r="F467" s="256"/>
      <c r="G467" s="256"/>
      <c r="H467" s="256"/>
      <c r="I467" s="257"/>
    </row>
    <row r="468" spans="2:9" ht="15.75" customHeight="1" x14ac:dyDescent="0.25">
      <c r="B468" s="256"/>
      <c r="C468" s="256"/>
      <c r="D468" s="256"/>
      <c r="E468" s="256"/>
      <c r="F468" s="256"/>
      <c r="G468" s="256"/>
      <c r="H468" s="256"/>
      <c r="I468" s="257"/>
    </row>
    <row r="469" spans="2:9" ht="15.75" customHeight="1" x14ac:dyDescent="0.25">
      <c r="B469" s="256"/>
      <c r="C469" s="256"/>
      <c r="D469" s="256"/>
      <c r="E469" s="256"/>
      <c r="F469" s="256"/>
      <c r="G469" s="256"/>
      <c r="H469" s="256"/>
      <c r="I469" s="257"/>
    </row>
    <row r="470" spans="2:9" ht="15.75" customHeight="1" x14ac:dyDescent="0.25">
      <c r="B470" s="256"/>
      <c r="C470" s="256"/>
      <c r="D470" s="256"/>
      <c r="E470" s="256"/>
      <c r="F470" s="256"/>
      <c r="G470" s="256"/>
      <c r="H470" s="256"/>
      <c r="I470" s="257"/>
    </row>
    <row r="471" spans="2:9" ht="15.75" customHeight="1" x14ac:dyDescent="0.25">
      <c r="B471" s="256"/>
      <c r="C471" s="256"/>
      <c r="D471" s="256"/>
      <c r="E471" s="256"/>
      <c r="F471" s="256"/>
      <c r="G471" s="256"/>
      <c r="H471" s="256"/>
      <c r="I471" s="257"/>
    </row>
    <row r="472" spans="2:9" ht="15.75" customHeight="1" x14ac:dyDescent="0.25">
      <c r="B472" s="256"/>
      <c r="C472" s="256"/>
      <c r="D472" s="256"/>
      <c r="E472" s="256"/>
      <c r="F472" s="256"/>
      <c r="G472" s="256"/>
      <c r="H472" s="256"/>
      <c r="I472" s="257"/>
    </row>
    <row r="473" spans="2:9" ht="15.75" customHeight="1" x14ac:dyDescent="0.25">
      <c r="B473" s="256"/>
      <c r="C473" s="256"/>
      <c r="D473" s="256"/>
      <c r="E473" s="256"/>
      <c r="F473" s="256"/>
      <c r="G473" s="256"/>
      <c r="H473" s="256"/>
      <c r="I473" s="257"/>
    </row>
    <row r="474" spans="2:9" ht="15.75" customHeight="1" x14ac:dyDescent="0.25">
      <c r="B474" s="256"/>
      <c r="C474" s="256"/>
      <c r="D474" s="256"/>
      <c r="E474" s="256"/>
      <c r="F474" s="256"/>
      <c r="G474" s="256"/>
      <c r="H474" s="256"/>
      <c r="I474" s="257"/>
    </row>
    <row r="475" spans="2:9" ht="15.75" customHeight="1" x14ac:dyDescent="0.25">
      <c r="B475" s="256"/>
      <c r="C475" s="256"/>
      <c r="D475" s="256"/>
      <c r="E475" s="256"/>
      <c r="F475" s="256"/>
      <c r="G475" s="256"/>
      <c r="H475" s="256"/>
      <c r="I475" s="257"/>
    </row>
    <row r="476" spans="2:9" ht="15.75" customHeight="1" x14ac:dyDescent="0.25">
      <c r="B476" s="256"/>
      <c r="C476" s="256"/>
      <c r="D476" s="256"/>
      <c r="E476" s="256"/>
      <c r="F476" s="256"/>
      <c r="G476" s="256"/>
      <c r="H476" s="256"/>
      <c r="I476" s="257"/>
    </row>
    <row r="477" spans="2:9" ht="15.75" customHeight="1" x14ac:dyDescent="0.25">
      <c r="B477" s="256"/>
      <c r="C477" s="256"/>
      <c r="D477" s="256"/>
      <c r="E477" s="256"/>
      <c r="F477" s="256"/>
      <c r="G477" s="256"/>
      <c r="H477" s="256"/>
      <c r="I477" s="257"/>
    </row>
    <row r="478" spans="2:9" ht="15.75" customHeight="1" x14ac:dyDescent="0.25">
      <c r="B478" s="256"/>
      <c r="C478" s="256"/>
      <c r="D478" s="256"/>
      <c r="E478" s="256"/>
      <c r="F478" s="256"/>
      <c r="G478" s="256"/>
      <c r="H478" s="256"/>
      <c r="I478" s="257"/>
    </row>
    <row r="479" spans="2:9" ht="15.75" customHeight="1" x14ac:dyDescent="0.25">
      <c r="B479" s="256"/>
      <c r="C479" s="256"/>
      <c r="D479" s="256"/>
      <c r="E479" s="256"/>
      <c r="F479" s="256"/>
      <c r="G479" s="256"/>
      <c r="H479" s="256"/>
      <c r="I479" s="257"/>
    </row>
    <row r="480" spans="2:9" ht="15.75" customHeight="1" x14ac:dyDescent="0.25">
      <c r="B480" s="256"/>
      <c r="C480" s="256"/>
      <c r="D480" s="256"/>
      <c r="E480" s="256"/>
      <c r="F480" s="256"/>
      <c r="G480" s="256"/>
      <c r="H480" s="256"/>
      <c r="I480" s="257"/>
    </row>
    <row r="481" spans="2:9" ht="15.75" customHeight="1" x14ac:dyDescent="0.25">
      <c r="B481" s="256"/>
      <c r="C481" s="256"/>
      <c r="D481" s="256"/>
      <c r="E481" s="256"/>
      <c r="F481" s="256"/>
      <c r="G481" s="256"/>
      <c r="H481" s="256"/>
      <c r="I481" s="257"/>
    </row>
    <row r="482" spans="2:9" ht="15.75" customHeight="1" x14ac:dyDescent="0.25">
      <c r="B482" s="256"/>
      <c r="C482" s="256"/>
      <c r="D482" s="256"/>
      <c r="E482" s="256"/>
      <c r="F482" s="256"/>
      <c r="G482" s="256"/>
      <c r="H482" s="256"/>
      <c r="I482" s="257"/>
    </row>
    <row r="483" spans="2:9" ht="15.75" customHeight="1" x14ac:dyDescent="0.25">
      <c r="B483" s="256"/>
      <c r="C483" s="256"/>
      <c r="D483" s="256"/>
      <c r="E483" s="256"/>
      <c r="F483" s="256"/>
      <c r="G483" s="256"/>
      <c r="H483" s="256"/>
      <c r="I483" s="257"/>
    </row>
    <row r="484" spans="2:9" ht="15.75" customHeight="1" x14ac:dyDescent="0.25">
      <c r="B484" s="256"/>
      <c r="C484" s="256"/>
      <c r="D484" s="256"/>
      <c r="E484" s="256"/>
      <c r="F484" s="256"/>
      <c r="G484" s="256"/>
      <c r="H484" s="256"/>
      <c r="I484" s="257"/>
    </row>
    <row r="485" spans="2:9" ht="15.75" customHeight="1" x14ac:dyDescent="0.25">
      <c r="B485" s="256"/>
      <c r="C485" s="256"/>
      <c r="D485" s="256"/>
      <c r="E485" s="256"/>
      <c r="F485" s="256"/>
      <c r="G485" s="256"/>
      <c r="H485" s="256"/>
      <c r="I485" s="257"/>
    </row>
    <row r="486" spans="2:9" ht="15.75" customHeight="1" x14ac:dyDescent="0.25">
      <c r="B486" s="256"/>
      <c r="C486" s="256"/>
      <c r="D486" s="256"/>
      <c r="E486" s="256"/>
      <c r="F486" s="256"/>
      <c r="G486" s="256"/>
      <c r="H486" s="256"/>
      <c r="I486" s="257"/>
    </row>
    <row r="487" spans="2:9" ht="15.75" customHeight="1" x14ac:dyDescent="0.25">
      <c r="B487" s="256"/>
      <c r="C487" s="256"/>
      <c r="D487" s="256"/>
      <c r="E487" s="256"/>
      <c r="F487" s="256"/>
      <c r="G487" s="256"/>
      <c r="H487" s="256"/>
      <c r="I487" s="257"/>
    </row>
    <row r="488" spans="2:9" ht="15.75" customHeight="1" x14ac:dyDescent="0.25">
      <c r="B488" s="256"/>
      <c r="C488" s="256"/>
      <c r="D488" s="256"/>
      <c r="E488" s="256"/>
      <c r="F488" s="256"/>
      <c r="G488" s="256"/>
      <c r="H488" s="256"/>
      <c r="I488" s="257"/>
    </row>
    <row r="489" spans="2:9" ht="15.75" customHeight="1" x14ac:dyDescent="0.25">
      <c r="B489" s="256"/>
      <c r="C489" s="256"/>
      <c r="D489" s="256"/>
      <c r="E489" s="256"/>
      <c r="F489" s="256"/>
      <c r="G489" s="256"/>
      <c r="H489" s="256"/>
      <c r="I489" s="257"/>
    </row>
    <row r="490" spans="2:9" ht="15.75" customHeight="1" x14ac:dyDescent="0.25">
      <c r="B490" s="256"/>
      <c r="C490" s="256"/>
      <c r="D490" s="256"/>
      <c r="E490" s="256"/>
      <c r="F490" s="256"/>
      <c r="G490" s="256"/>
      <c r="H490" s="256"/>
      <c r="I490" s="257"/>
    </row>
    <row r="491" spans="2:9" ht="15.75" customHeight="1" x14ac:dyDescent="0.25">
      <c r="B491" s="256"/>
      <c r="C491" s="256"/>
      <c r="D491" s="256"/>
      <c r="E491" s="256"/>
      <c r="F491" s="256"/>
      <c r="G491" s="256"/>
      <c r="H491" s="256"/>
      <c r="I491" s="257"/>
    </row>
    <row r="492" spans="2:9" ht="15.75" customHeight="1" x14ac:dyDescent="0.25">
      <c r="B492" s="256"/>
      <c r="C492" s="256"/>
      <c r="D492" s="256"/>
      <c r="E492" s="256"/>
      <c r="F492" s="256"/>
      <c r="G492" s="256"/>
      <c r="H492" s="256"/>
      <c r="I492" s="257"/>
    </row>
    <row r="493" spans="2:9" ht="15.75" customHeight="1" x14ac:dyDescent="0.25">
      <c r="B493" s="256"/>
      <c r="C493" s="256"/>
      <c r="D493" s="256"/>
      <c r="E493" s="256"/>
      <c r="F493" s="256"/>
      <c r="G493" s="256"/>
      <c r="H493" s="256"/>
      <c r="I493" s="257"/>
    </row>
    <row r="494" spans="2:9" ht="15.75" customHeight="1" x14ac:dyDescent="0.25">
      <c r="B494" s="256"/>
      <c r="C494" s="256"/>
      <c r="D494" s="256"/>
      <c r="E494" s="256"/>
      <c r="F494" s="256"/>
      <c r="G494" s="256"/>
      <c r="H494" s="256"/>
      <c r="I494" s="257"/>
    </row>
    <row r="495" spans="2:9" ht="15.75" customHeight="1" x14ac:dyDescent="0.25">
      <c r="B495" s="256"/>
      <c r="C495" s="256"/>
      <c r="D495" s="256"/>
      <c r="E495" s="256"/>
      <c r="F495" s="256"/>
      <c r="G495" s="256"/>
      <c r="H495" s="256"/>
      <c r="I495" s="257"/>
    </row>
    <row r="496" spans="2:9" ht="15.75" customHeight="1" x14ac:dyDescent="0.25">
      <c r="B496" s="256"/>
      <c r="C496" s="256"/>
      <c r="D496" s="256"/>
      <c r="E496" s="256"/>
      <c r="F496" s="256"/>
      <c r="G496" s="256"/>
      <c r="H496" s="256"/>
      <c r="I496" s="257"/>
    </row>
    <row r="497" spans="2:9" ht="15.75" customHeight="1" x14ac:dyDescent="0.25">
      <c r="B497" s="256"/>
      <c r="C497" s="256"/>
      <c r="D497" s="256"/>
      <c r="E497" s="256"/>
      <c r="F497" s="256"/>
      <c r="G497" s="256"/>
      <c r="H497" s="256"/>
      <c r="I497" s="257"/>
    </row>
    <row r="498" spans="2:9" ht="15.75" customHeight="1" x14ac:dyDescent="0.25">
      <c r="B498" s="256"/>
      <c r="C498" s="256"/>
      <c r="D498" s="256"/>
      <c r="E498" s="256"/>
      <c r="F498" s="256"/>
      <c r="G498" s="256"/>
      <c r="H498" s="256"/>
      <c r="I498" s="257"/>
    </row>
    <row r="499" spans="2:9" ht="15.75" customHeight="1" x14ac:dyDescent="0.25">
      <c r="B499" s="256"/>
      <c r="C499" s="256"/>
      <c r="D499" s="256"/>
      <c r="E499" s="256"/>
      <c r="F499" s="256"/>
      <c r="G499" s="256"/>
      <c r="H499" s="256"/>
      <c r="I499" s="257"/>
    </row>
    <row r="500" spans="2:9" ht="15.75" customHeight="1" x14ac:dyDescent="0.25">
      <c r="B500" s="256"/>
      <c r="C500" s="256"/>
      <c r="D500" s="256"/>
      <c r="E500" s="256"/>
      <c r="F500" s="256"/>
      <c r="G500" s="256"/>
      <c r="H500" s="256"/>
      <c r="I500" s="257"/>
    </row>
    <row r="501" spans="2:9" ht="15.75" customHeight="1" x14ac:dyDescent="0.25">
      <c r="B501" s="256"/>
      <c r="C501" s="256"/>
      <c r="D501" s="256"/>
      <c r="E501" s="256"/>
      <c r="F501" s="256"/>
      <c r="G501" s="256"/>
      <c r="H501" s="256"/>
      <c r="I501" s="257"/>
    </row>
    <row r="502" spans="2:9" ht="15.75" customHeight="1" x14ac:dyDescent="0.25">
      <c r="B502" s="256"/>
      <c r="C502" s="256"/>
      <c r="D502" s="256"/>
      <c r="E502" s="256"/>
      <c r="F502" s="256"/>
      <c r="G502" s="256"/>
      <c r="H502" s="256"/>
      <c r="I502" s="257"/>
    </row>
    <row r="503" spans="2:9" ht="15.75" customHeight="1" x14ac:dyDescent="0.25">
      <c r="B503" s="256"/>
      <c r="C503" s="256"/>
      <c r="D503" s="256"/>
      <c r="E503" s="256"/>
      <c r="F503" s="256"/>
      <c r="G503" s="256"/>
      <c r="H503" s="256"/>
      <c r="I503" s="257"/>
    </row>
    <row r="504" spans="2:9" ht="15.75" customHeight="1" x14ac:dyDescent="0.25">
      <c r="B504" s="256"/>
      <c r="C504" s="256"/>
      <c r="D504" s="256"/>
      <c r="E504" s="256"/>
      <c r="F504" s="256"/>
      <c r="G504" s="256"/>
      <c r="H504" s="256"/>
      <c r="I504" s="257"/>
    </row>
    <row r="505" spans="2:9" ht="15.75" customHeight="1" x14ac:dyDescent="0.25">
      <c r="B505" s="256"/>
      <c r="C505" s="256"/>
      <c r="D505" s="256"/>
      <c r="E505" s="256"/>
      <c r="F505" s="256"/>
      <c r="G505" s="256"/>
      <c r="H505" s="256"/>
      <c r="I505" s="257"/>
    </row>
    <row r="506" spans="2:9" ht="15.75" customHeight="1" x14ac:dyDescent="0.25">
      <c r="B506" s="256"/>
      <c r="C506" s="256"/>
      <c r="D506" s="256"/>
      <c r="E506" s="256"/>
      <c r="F506" s="256"/>
      <c r="G506" s="256"/>
      <c r="H506" s="256"/>
      <c r="I506" s="257"/>
    </row>
    <row r="507" spans="2:9" ht="15.75" customHeight="1" x14ac:dyDescent="0.25">
      <c r="B507" s="256"/>
      <c r="C507" s="256"/>
      <c r="D507" s="256"/>
      <c r="E507" s="256"/>
      <c r="F507" s="256"/>
      <c r="G507" s="256"/>
      <c r="H507" s="256"/>
      <c r="I507" s="257"/>
    </row>
    <row r="508" spans="2:9" ht="15.75" customHeight="1" x14ac:dyDescent="0.25">
      <c r="B508" s="256"/>
      <c r="C508" s="256"/>
      <c r="D508" s="256"/>
      <c r="E508" s="256"/>
      <c r="F508" s="256"/>
      <c r="G508" s="256"/>
      <c r="H508" s="256"/>
      <c r="I508" s="257"/>
    </row>
    <row r="509" spans="2:9" ht="15.75" customHeight="1" x14ac:dyDescent="0.25">
      <c r="B509" s="256"/>
      <c r="C509" s="256"/>
      <c r="D509" s="256"/>
      <c r="E509" s="256"/>
      <c r="F509" s="256"/>
      <c r="G509" s="256"/>
      <c r="H509" s="256"/>
      <c r="I509" s="257"/>
    </row>
    <row r="510" spans="2:9" ht="15.75" customHeight="1" x14ac:dyDescent="0.25">
      <c r="B510" s="256"/>
      <c r="C510" s="256"/>
      <c r="D510" s="256"/>
      <c r="E510" s="256"/>
      <c r="F510" s="256"/>
      <c r="G510" s="256"/>
      <c r="H510" s="256"/>
      <c r="I510" s="257"/>
    </row>
    <row r="511" spans="2:9" ht="15.75" customHeight="1" x14ac:dyDescent="0.25">
      <c r="B511" s="256"/>
      <c r="C511" s="256"/>
      <c r="D511" s="256"/>
      <c r="E511" s="256"/>
      <c r="F511" s="256"/>
      <c r="G511" s="256"/>
      <c r="H511" s="256"/>
      <c r="I511" s="257"/>
    </row>
    <row r="512" spans="2:9" ht="15.75" customHeight="1" x14ac:dyDescent="0.25">
      <c r="B512" s="256"/>
      <c r="C512" s="256"/>
      <c r="D512" s="256"/>
      <c r="E512" s="256"/>
      <c r="F512" s="256"/>
      <c r="G512" s="256"/>
      <c r="H512" s="256"/>
      <c r="I512" s="257"/>
    </row>
    <row r="513" spans="2:9" ht="15.75" customHeight="1" x14ac:dyDescent="0.25">
      <c r="B513" s="256"/>
      <c r="C513" s="256"/>
      <c r="D513" s="256"/>
      <c r="E513" s="256"/>
      <c r="F513" s="256"/>
      <c r="G513" s="256"/>
      <c r="H513" s="256"/>
      <c r="I513" s="257"/>
    </row>
    <row r="514" spans="2:9" ht="15.75" customHeight="1" x14ac:dyDescent="0.25">
      <c r="B514" s="256"/>
      <c r="C514" s="256"/>
      <c r="D514" s="256"/>
      <c r="E514" s="256"/>
      <c r="F514" s="256"/>
      <c r="G514" s="256"/>
      <c r="H514" s="256"/>
      <c r="I514" s="257"/>
    </row>
    <row r="515" spans="2:9" ht="15.75" customHeight="1" x14ac:dyDescent="0.25">
      <c r="B515" s="256"/>
      <c r="C515" s="256"/>
      <c r="D515" s="256"/>
      <c r="E515" s="256"/>
      <c r="F515" s="256"/>
      <c r="G515" s="256"/>
      <c r="H515" s="256"/>
      <c r="I515" s="257"/>
    </row>
    <row r="516" spans="2:9" ht="15.75" customHeight="1" x14ac:dyDescent="0.25">
      <c r="B516" s="256"/>
      <c r="C516" s="256"/>
      <c r="D516" s="256"/>
      <c r="E516" s="256"/>
      <c r="F516" s="256"/>
      <c r="G516" s="256"/>
      <c r="H516" s="256"/>
      <c r="I516" s="257"/>
    </row>
    <row r="517" spans="2:9" ht="15.75" customHeight="1" x14ac:dyDescent="0.25">
      <c r="B517" s="256"/>
      <c r="C517" s="256"/>
      <c r="D517" s="256"/>
      <c r="E517" s="256"/>
      <c r="F517" s="256"/>
      <c r="G517" s="256"/>
      <c r="H517" s="256"/>
      <c r="I517" s="257"/>
    </row>
    <row r="518" spans="2:9" ht="15.75" customHeight="1" x14ac:dyDescent="0.25">
      <c r="B518" s="256"/>
      <c r="C518" s="256"/>
      <c r="D518" s="256"/>
      <c r="E518" s="256"/>
      <c r="F518" s="256"/>
      <c r="G518" s="256"/>
      <c r="H518" s="256"/>
      <c r="I518" s="257"/>
    </row>
    <row r="519" spans="2:9" ht="15.75" customHeight="1" x14ac:dyDescent="0.25">
      <c r="B519" s="256"/>
      <c r="C519" s="256"/>
      <c r="D519" s="256"/>
      <c r="E519" s="256"/>
      <c r="F519" s="256"/>
      <c r="G519" s="256"/>
      <c r="H519" s="256"/>
      <c r="I519" s="257"/>
    </row>
    <row r="520" spans="2:9" ht="15.75" customHeight="1" x14ac:dyDescent="0.25">
      <c r="B520" s="256"/>
      <c r="C520" s="256"/>
      <c r="D520" s="256"/>
      <c r="E520" s="256"/>
      <c r="F520" s="256"/>
      <c r="G520" s="256"/>
      <c r="H520" s="256"/>
      <c r="I520" s="257"/>
    </row>
    <row r="521" spans="2:9" ht="15.75" customHeight="1" x14ac:dyDescent="0.25">
      <c r="B521" s="256"/>
      <c r="C521" s="256"/>
      <c r="D521" s="256"/>
      <c r="E521" s="256"/>
      <c r="F521" s="256"/>
      <c r="G521" s="256"/>
      <c r="H521" s="256"/>
      <c r="I521" s="257"/>
    </row>
    <row r="522" spans="2:9" ht="15.75" customHeight="1" x14ac:dyDescent="0.25">
      <c r="B522" s="256"/>
      <c r="C522" s="256"/>
      <c r="D522" s="256"/>
      <c r="E522" s="256"/>
      <c r="F522" s="256"/>
      <c r="G522" s="256"/>
      <c r="H522" s="256"/>
      <c r="I522" s="257"/>
    </row>
    <row r="523" spans="2:9" ht="15.75" customHeight="1" x14ac:dyDescent="0.25">
      <c r="B523" s="256"/>
      <c r="C523" s="256"/>
      <c r="D523" s="256"/>
      <c r="E523" s="256"/>
      <c r="F523" s="256"/>
      <c r="G523" s="256"/>
      <c r="H523" s="256"/>
      <c r="I523" s="257"/>
    </row>
    <row r="524" spans="2:9" ht="15.75" customHeight="1" x14ac:dyDescent="0.25">
      <c r="B524" s="256"/>
      <c r="C524" s="256"/>
      <c r="D524" s="256"/>
      <c r="E524" s="256"/>
      <c r="F524" s="256"/>
      <c r="G524" s="256"/>
      <c r="H524" s="256"/>
      <c r="I524" s="257"/>
    </row>
    <row r="525" spans="2:9" ht="15.75" customHeight="1" x14ac:dyDescent="0.25">
      <c r="B525" s="256"/>
      <c r="C525" s="256"/>
      <c r="D525" s="256"/>
      <c r="E525" s="256"/>
      <c r="F525" s="256"/>
      <c r="G525" s="256"/>
      <c r="H525" s="256"/>
      <c r="I525" s="257"/>
    </row>
    <row r="526" spans="2:9" ht="15.75" customHeight="1" x14ac:dyDescent="0.25">
      <c r="B526" s="256"/>
      <c r="C526" s="256"/>
      <c r="D526" s="256"/>
      <c r="E526" s="256"/>
      <c r="F526" s="256"/>
      <c r="G526" s="256"/>
      <c r="H526" s="256"/>
      <c r="I526" s="257"/>
    </row>
    <row r="527" spans="2:9" ht="15.75" customHeight="1" x14ac:dyDescent="0.25">
      <c r="B527" s="256"/>
      <c r="C527" s="256"/>
      <c r="D527" s="256"/>
      <c r="E527" s="256"/>
      <c r="F527" s="256"/>
      <c r="G527" s="256"/>
      <c r="H527" s="256"/>
      <c r="I527" s="257"/>
    </row>
    <row r="528" spans="2:9" ht="15.75" customHeight="1" x14ac:dyDescent="0.25">
      <c r="B528" s="256"/>
      <c r="C528" s="256"/>
      <c r="D528" s="256"/>
      <c r="E528" s="256"/>
      <c r="F528" s="256"/>
      <c r="G528" s="256"/>
      <c r="H528" s="256"/>
      <c r="I528" s="257"/>
    </row>
    <row r="529" spans="2:9" ht="15.75" customHeight="1" x14ac:dyDescent="0.25">
      <c r="B529" s="256"/>
      <c r="C529" s="256"/>
      <c r="D529" s="256"/>
      <c r="E529" s="256"/>
      <c r="F529" s="256"/>
      <c r="G529" s="256"/>
      <c r="H529" s="256"/>
      <c r="I529" s="257"/>
    </row>
    <row r="530" spans="2:9" ht="15.75" customHeight="1" x14ac:dyDescent="0.25">
      <c r="B530" s="256"/>
      <c r="C530" s="256"/>
      <c r="D530" s="256"/>
      <c r="E530" s="256"/>
      <c r="F530" s="256"/>
      <c r="G530" s="256"/>
      <c r="H530" s="256"/>
      <c r="I530" s="257"/>
    </row>
    <row r="531" spans="2:9" ht="15.75" customHeight="1" x14ac:dyDescent="0.25">
      <c r="B531" s="256"/>
      <c r="C531" s="256"/>
      <c r="D531" s="256"/>
      <c r="E531" s="256"/>
      <c r="F531" s="256"/>
      <c r="G531" s="256"/>
      <c r="H531" s="256"/>
      <c r="I531" s="257"/>
    </row>
    <row r="532" spans="2:9" ht="15.75" customHeight="1" x14ac:dyDescent="0.25">
      <c r="B532" s="256"/>
      <c r="C532" s="256"/>
      <c r="D532" s="256"/>
      <c r="E532" s="256"/>
      <c r="F532" s="256"/>
      <c r="G532" s="256"/>
      <c r="H532" s="256"/>
      <c r="I532" s="257"/>
    </row>
    <row r="533" spans="2:9" ht="15.75" customHeight="1" x14ac:dyDescent="0.25">
      <c r="B533" s="256"/>
      <c r="C533" s="256"/>
      <c r="D533" s="256"/>
      <c r="E533" s="256"/>
      <c r="F533" s="256"/>
      <c r="G533" s="256"/>
      <c r="H533" s="256"/>
      <c r="I533" s="257"/>
    </row>
    <row r="534" spans="2:9" ht="15.75" customHeight="1" x14ac:dyDescent="0.25">
      <c r="B534" s="256"/>
      <c r="C534" s="256"/>
      <c r="D534" s="256"/>
      <c r="E534" s="256"/>
      <c r="F534" s="256"/>
      <c r="G534" s="256"/>
      <c r="H534" s="256"/>
      <c r="I534" s="257"/>
    </row>
    <row r="535" spans="2:9" ht="15.75" customHeight="1" x14ac:dyDescent="0.25">
      <c r="B535" s="256"/>
      <c r="C535" s="256"/>
      <c r="D535" s="256"/>
      <c r="E535" s="256"/>
      <c r="F535" s="256"/>
      <c r="G535" s="256"/>
      <c r="H535" s="256"/>
      <c r="I535" s="257"/>
    </row>
    <row r="536" spans="2:9" ht="15.75" customHeight="1" x14ac:dyDescent="0.25">
      <c r="B536" s="256"/>
      <c r="C536" s="256"/>
      <c r="D536" s="256"/>
      <c r="E536" s="256"/>
      <c r="F536" s="256"/>
      <c r="G536" s="256"/>
      <c r="H536" s="256"/>
      <c r="I536" s="257"/>
    </row>
    <row r="537" spans="2:9" ht="15.75" customHeight="1" x14ac:dyDescent="0.25">
      <c r="B537" s="256"/>
      <c r="C537" s="256"/>
      <c r="D537" s="256"/>
      <c r="E537" s="256"/>
      <c r="F537" s="256"/>
      <c r="G537" s="256"/>
      <c r="H537" s="256"/>
      <c r="I537" s="257"/>
    </row>
    <row r="538" spans="2:9" ht="15.75" customHeight="1" x14ac:dyDescent="0.25">
      <c r="B538" s="256"/>
      <c r="C538" s="256"/>
      <c r="D538" s="256"/>
      <c r="E538" s="256"/>
      <c r="F538" s="256"/>
      <c r="G538" s="256"/>
      <c r="H538" s="256"/>
      <c r="I538" s="257"/>
    </row>
    <row r="539" spans="2:9" ht="15.75" customHeight="1" x14ac:dyDescent="0.25">
      <c r="B539" s="256"/>
      <c r="C539" s="256"/>
      <c r="D539" s="256"/>
      <c r="E539" s="256"/>
      <c r="F539" s="256"/>
      <c r="G539" s="256"/>
      <c r="H539" s="256"/>
      <c r="I539" s="257"/>
    </row>
    <row r="540" spans="2:9" ht="15.75" customHeight="1" x14ac:dyDescent="0.25">
      <c r="B540" s="256"/>
      <c r="C540" s="256"/>
      <c r="D540" s="256"/>
      <c r="E540" s="256"/>
      <c r="F540" s="256"/>
      <c r="G540" s="256"/>
      <c r="H540" s="256"/>
      <c r="I540" s="257"/>
    </row>
    <row r="541" spans="2:9" ht="15.75" customHeight="1" x14ac:dyDescent="0.25">
      <c r="B541" s="256"/>
      <c r="C541" s="256"/>
      <c r="D541" s="256"/>
      <c r="E541" s="256"/>
      <c r="F541" s="256"/>
      <c r="G541" s="256"/>
      <c r="H541" s="256"/>
      <c r="I541" s="257"/>
    </row>
    <row r="542" spans="2:9" ht="15.75" customHeight="1" x14ac:dyDescent="0.25">
      <c r="B542" s="256"/>
      <c r="C542" s="256"/>
      <c r="D542" s="256"/>
      <c r="E542" s="256"/>
      <c r="F542" s="256"/>
      <c r="G542" s="256"/>
      <c r="H542" s="256"/>
      <c r="I542" s="257"/>
    </row>
    <row r="543" spans="2:9" ht="15.75" customHeight="1" x14ac:dyDescent="0.25">
      <c r="B543" s="256"/>
      <c r="C543" s="256"/>
      <c r="D543" s="256"/>
      <c r="E543" s="256"/>
      <c r="F543" s="256"/>
      <c r="G543" s="256"/>
      <c r="H543" s="256"/>
      <c r="I543" s="257"/>
    </row>
    <row r="544" spans="2:9" ht="15.75" customHeight="1" x14ac:dyDescent="0.25">
      <c r="B544" s="256"/>
      <c r="C544" s="256"/>
      <c r="D544" s="256"/>
      <c r="E544" s="256"/>
      <c r="F544" s="256"/>
      <c r="G544" s="256"/>
      <c r="H544" s="256"/>
      <c r="I544" s="257"/>
    </row>
    <row r="545" spans="2:9" ht="15.75" customHeight="1" x14ac:dyDescent="0.25">
      <c r="B545" s="256"/>
      <c r="C545" s="256"/>
      <c r="D545" s="256"/>
      <c r="E545" s="256"/>
      <c r="F545" s="256"/>
      <c r="G545" s="256"/>
      <c r="H545" s="256"/>
      <c r="I545" s="257"/>
    </row>
    <row r="546" spans="2:9" ht="15.75" customHeight="1" x14ac:dyDescent="0.25">
      <c r="B546" s="256"/>
      <c r="C546" s="256"/>
      <c r="D546" s="256"/>
      <c r="E546" s="256"/>
      <c r="F546" s="256"/>
      <c r="G546" s="256"/>
      <c r="H546" s="256"/>
      <c r="I546" s="257"/>
    </row>
    <row r="547" spans="2:9" ht="15.75" customHeight="1" x14ac:dyDescent="0.25">
      <c r="B547" s="256"/>
      <c r="C547" s="256"/>
      <c r="D547" s="256"/>
      <c r="E547" s="256"/>
      <c r="F547" s="256"/>
      <c r="G547" s="256"/>
      <c r="H547" s="256"/>
      <c r="I547" s="257"/>
    </row>
    <row r="548" spans="2:9" ht="15.75" customHeight="1" x14ac:dyDescent="0.25">
      <c r="B548" s="256"/>
      <c r="C548" s="256"/>
      <c r="D548" s="256"/>
      <c r="E548" s="256"/>
      <c r="F548" s="256"/>
      <c r="G548" s="256"/>
      <c r="H548" s="256"/>
      <c r="I548" s="257"/>
    </row>
    <row r="549" spans="2:9" ht="15.75" customHeight="1" x14ac:dyDescent="0.25">
      <c r="B549" s="256"/>
      <c r="C549" s="256"/>
      <c r="D549" s="256"/>
      <c r="E549" s="256"/>
      <c r="F549" s="256"/>
      <c r="G549" s="256"/>
      <c r="H549" s="256"/>
      <c r="I549" s="257"/>
    </row>
    <row r="550" spans="2:9" ht="15.75" customHeight="1" x14ac:dyDescent="0.25">
      <c r="B550" s="256"/>
      <c r="C550" s="256"/>
      <c r="D550" s="256"/>
      <c r="E550" s="256"/>
      <c r="F550" s="256"/>
      <c r="G550" s="256"/>
      <c r="H550" s="256"/>
      <c r="I550" s="257"/>
    </row>
    <row r="551" spans="2:9" ht="15.75" customHeight="1" x14ac:dyDescent="0.25">
      <c r="B551" s="256"/>
      <c r="C551" s="256"/>
      <c r="D551" s="256"/>
      <c r="E551" s="256"/>
      <c r="F551" s="256"/>
      <c r="G551" s="256"/>
      <c r="H551" s="256"/>
      <c r="I551" s="257"/>
    </row>
    <row r="552" spans="2:9" ht="15.75" customHeight="1" x14ac:dyDescent="0.25">
      <c r="B552" s="256"/>
      <c r="C552" s="256"/>
      <c r="D552" s="256"/>
      <c r="E552" s="256"/>
      <c r="F552" s="256"/>
      <c r="G552" s="256"/>
      <c r="H552" s="256"/>
      <c r="I552" s="257"/>
    </row>
    <row r="553" spans="2:9" ht="15.75" customHeight="1" x14ac:dyDescent="0.25">
      <c r="B553" s="256"/>
      <c r="C553" s="256"/>
      <c r="D553" s="256"/>
      <c r="E553" s="256"/>
      <c r="F553" s="256"/>
      <c r="G553" s="256"/>
      <c r="H553" s="256"/>
      <c r="I553" s="257"/>
    </row>
    <row r="554" spans="2:9" ht="15.75" customHeight="1" x14ac:dyDescent="0.25">
      <c r="B554" s="256"/>
      <c r="C554" s="256"/>
      <c r="D554" s="256"/>
      <c r="E554" s="256"/>
      <c r="F554" s="256"/>
      <c r="G554" s="256"/>
      <c r="H554" s="256"/>
      <c r="I554" s="257"/>
    </row>
    <row r="555" spans="2:9" ht="15.75" customHeight="1" x14ac:dyDescent="0.25">
      <c r="B555" s="256"/>
      <c r="C555" s="256"/>
      <c r="D555" s="256"/>
      <c r="E555" s="256"/>
      <c r="F555" s="256"/>
      <c r="G555" s="256"/>
      <c r="H555" s="256"/>
      <c r="I555" s="257"/>
    </row>
    <row r="556" spans="2:9" ht="15.75" customHeight="1" x14ac:dyDescent="0.25">
      <c r="B556" s="256"/>
      <c r="C556" s="256"/>
      <c r="D556" s="256"/>
      <c r="E556" s="256"/>
      <c r="F556" s="256"/>
      <c r="G556" s="256"/>
      <c r="H556" s="256"/>
      <c r="I556" s="257"/>
    </row>
    <row r="557" spans="2:9" ht="15.75" customHeight="1" x14ac:dyDescent="0.25">
      <c r="B557" s="256"/>
      <c r="C557" s="256"/>
      <c r="D557" s="256"/>
      <c r="E557" s="256"/>
      <c r="F557" s="256"/>
      <c r="G557" s="256"/>
      <c r="H557" s="256"/>
      <c r="I557" s="257"/>
    </row>
    <row r="558" spans="2:9" ht="15.75" customHeight="1" x14ac:dyDescent="0.25">
      <c r="B558" s="256"/>
      <c r="C558" s="256"/>
      <c r="D558" s="256"/>
      <c r="E558" s="256"/>
      <c r="F558" s="256"/>
      <c r="G558" s="256"/>
      <c r="H558" s="256"/>
      <c r="I558" s="257"/>
    </row>
    <row r="559" spans="2:9" ht="15.75" customHeight="1" x14ac:dyDescent="0.25">
      <c r="B559" s="256"/>
      <c r="C559" s="256"/>
      <c r="D559" s="256"/>
      <c r="E559" s="256"/>
      <c r="F559" s="256"/>
      <c r="G559" s="256"/>
      <c r="H559" s="256"/>
      <c r="I559" s="257"/>
    </row>
    <row r="560" spans="2:9" ht="15.75" customHeight="1" x14ac:dyDescent="0.25">
      <c r="B560" s="256"/>
      <c r="C560" s="256"/>
      <c r="D560" s="256"/>
      <c r="E560" s="256"/>
      <c r="F560" s="256"/>
      <c r="G560" s="256"/>
      <c r="H560" s="256"/>
      <c r="I560" s="257"/>
    </row>
    <row r="561" spans="2:9" ht="15.75" customHeight="1" x14ac:dyDescent="0.25">
      <c r="B561" s="256"/>
      <c r="C561" s="256"/>
      <c r="D561" s="256"/>
      <c r="E561" s="256"/>
      <c r="F561" s="256"/>
      <c r="G561" s="256"/>
      <c r="H561" s="256"/>
      <c r="I561" s="257"/>
    </row>
    <row r="562" spans="2:9" ht="15.75" customHeight="1" x14ac:dyDescent="0.25">
      <c r="B562" s="256"/>
      <c r="C562" s="256"/>
      <c r="D562" s="256"/>
      <c r="E562" s="256"/>
      <c r="F562" s="256"/>
      <c r="G562" s="256"/>
      <c r="H562" s="256"/>
      <c r="I562" s="257"/>
    </row>
    <row r="563" spans="2:9" ht="15.75" customHeight="1" x14ac:dyDescent="0.25">
      <c r="B563" s="256"/>
      <c r="C563" s="256"/>
      <c r="D563" s="256"/>
      <c r="E563" s="256"/>
      <c r="F563" s="256"/>
      <c r="G563" s="256"/>
      <c r="H563" s="256"/>
      <c r="I563" s="257"/>
    </row>
    <row r="564" spans="2:9" ht="15.75" customHeight="1" x14ac:dyDescent="0.25">
      <c r="B564" s="256"/>
      <c r="C564" s="256"/>
      <c r="D564" s="256"/>
      <c r="E564" s="256"/>
      <c r="F564" s="256"/>
      <c r="G564" s="256"/>
      <c r="H564" s="256"/>
      <c r="I564" s="257"/>
    </row>
    <row r="565" spans="2:9" ht="15.75" customHeight="1" x14ac:dyDescent="0.25">
      <c r="B565" s="256"/>
      <c r="C565" s="256"/>
      <c r="D565" s="256"/>
      <c r="E565" s="256"/>
      <c r="F565" s="256"/>
      <c r="G565" s="256"/>
      <c r="H565" s="256"/>
      <c r="I565" s="257"/>
    </row>
    <row r="566" spans="2:9" ht="15.75" customHeight="1" x14ac:dyDescent="0.25">
      <c r="B566" s="256"/>
      <c r="C566" s="256"/>
      <c r="D566" s="256"/>
      <c r="E566" s="256"/>
      <c r="F566" s="256"/>
      <c r="G566" s="256"/>
      <c r="H566" s="256"/>
      <c r="I566" s="257"/>
    </row>
    <row r="567" spans="2:9" ht="15.75" customHeight="1" x14ac:dyDescent="0.25">
      <c r="B567" s="256"/>
      <c r="C567" s="256"/>
      <c r="D567" s="256"/>
      <c r="E567" s="256"/>
      <c r="F567" s="256"/>
      <c r="G567" s="256"/>
      <c r="H567" s="256"/>
      <c r="I567" s="257"/>
    </row>
    <row r="568" spans="2:9" ht="15.75" customHeight="1" x14ac:dyDescent="0.25">
      <c r="B568" s="256"/>
      <c r="C568" s="256"/>
      <c r="D568" s="256"/>
      <c r="E568" s="256"/>
      <c r="F568" s="256"/>
      <c r="G568" s="256"/>
      <c r="H568" s="256"/>
      <c r="I568" s="257"/>
    </row>
    <row r="569" spans="2:9" ht="15.75" customHeight="1" x14ac:dyDescent="0.25">
      <c r="B569" s="256"/>
      <c r="C569" s="256"/>
      <c r="D569" s="256"/>
      <c r="E569" s="256"/>
      <c r="F569" s="256"/>
      <c r="G569" s="256"/>
      <c r="H569" s="256"/>
      <c r="I569" s="257"/>
    </row>
    <row r="570" spans="2:9" ht="15.75" customHeight="1" x14ac:dyDescent="0.25">
      <c r="B570" s="256"/>
      <c r="C570" s="256"/>
      <c r="D570" s="256"/>
      <c r="E570" s="256"/>
      <c r="F570" s="256"/>
      <c r="G570" s="256"/>
      <c r="H570" s="256"/>
      <c r="I570" s="257"/>
    </row>
    <row r="571" spans="2:9" ht="15.75" customHeight="1" x14ac:dyDescent="0.25">
      <c r="B571" s="256"/>
      <c r="C571" s="256"/>
      <c r="D571" s="256"/>
      <c r="E571" s="256"/>
      <c r="F571" s="256"/>
      <c r="G571" s="256"/>
      <c r="H571" s="256"/>
      <c r="I571" s="257"/>
    </row>
    <row r="572" spans="2:9" ht="15.75" customHeight="1" x14ac:dyDescent="0.25">
      <c r="B572" s="256"/>
      <c r="C572" s="256"/>
      <c r="D572" s="256"/>
      <c r="E572" s="256"/>
      <c r="F572" s="256"/>
      <c r="G572" s="256"/>
      <c r="H572" s="256"/>
      <c r="I572" s="257"/>
    </row>
    <row r="573" spans="2:9" ht="15.75" customHeight="1" x14ac:dyDescent="0.25">
      <c r="B573" s="256"/>
      <c r="C573" s="256"/>
      <c r="D573" s="256"/>
      <c r="E573" s="256"/>
      <c r="F573" s="256"/>
      <c r="G573" s="256"/>
      <c r="H573" s="256"/>
      <c r="I573" s="257"/>
    </row>
    <row r="574" spans="2:9" ht="15.75" customHeight="1" x14ac:dyDescent="0.25">
      <c r="B574" s="256"/>
      <c r="C574" s="256"/>
      <c r="D574" s="256"/>
      <c r="E574" s="256"/>
      <c r="F574" s="256"/>
      <c r="G574" s="256"/>
      <c r="H574" s="256"/>
      <c r="I574" s="257"/>
    </row>
    <row r="575" spans="2:9" ht="15.75" customHeight="1" x14ac:dyDescent="0.25">
      <c r="B575" s="256"/>
      <c r="C575" s="256"/>
      <c r="D575" s="256"/>
      <c r="E575" s="256"/>
      <c r="F575" s="256"/>
      <c r="G575" s="256"/>
      <c r="H575" s="256"/>
      <c r="I575" s="257"/>
    </row>
    <row r="576" spans="2:9" ht="15.75" customHeight="1" x14ac:dyDescent="0.25">
      <c r="B576" s="256"/>
      <c r="C576" s="256"/>
      <c r="D576" s="256"/>
      <c r="E576" s="256"/>
      <c r="F576" s="256"/>
      <c r="G576" s="256"/>
      <c r="H576" s="256"/>
      <c r="I576" s="257"/>
    </row>
    <row r="577" spans="2:9" ht="15.75" customHeight="1" x14ac:dyDescent="0.25">
      <c r="B577" s="256"/>
      <c r="C577" s="256"/>
      <c r="D577" s="256"/>
      <c r="E577" s="256"/>
      <c r="F577" s="256"/>
      <c r="G577" s="256"/>
      <c r="H577" s="256"/>
      <c r="I577" s="257"/>
    </row>
    <row r="578" spans="2:9" ht="15.75" customHeight="1" x14ac:dyDescent="0.25">
      <c r="B578" s="256"/>
      <c r="C578" s="256"/>
      <c r="D578" s="256"/>
      <c r="E578" s="256"/>
      <c r="F578" s="256"/>
      <c r="G578" s="256"/>
      <c r="H578" s="256"/>
      <c r="I578" s="257"/>
    </row>
    <row r="579" spans="2:9" ht="15.75" customHeight="1" x14ac:dyDescent="0.25">
      <c r="B579" s="256"/>
      <c r="C579" s="256"/>
      <c r="D579" s="256"/>
      <c r="E579" s="256"/>
      <c r="F579" s="256"/>
      <c r="G579" s="256"/>
      <c r="H579" s="256"/>
      <c r="I579" s="257"/>
    </row>
    <row r="580" spans="2:9" ht="15.75" customHeight="1" x14ac:dyDescent="0.25">
      <c r="B580" s="256"/>
      <c r="C580" s="256"/>
      <c r="D580" s="256"/>
      <c r="E580" s="256"/>
      <c r="F580" s="256"/>
      <c r="G580" s="256"/>
      <c r="H580" s="256"/>
      <c r="I580" s="257"/>
    </row>
    <row r="581" spans="2:9" ht="15.75" customHeight="1" x14ac:dyDescent="0.25">
      <c r="B581" s="256"/>
      <c r="C581" s="256"/>
      <c r="D581" s="256"/>
      <c r="E581" s="256"/>
      <c r="F581" s="256"/>
      <c r="G581" s="256"/>
      <c r="H581" s="256"/>
      <c r="I581" s="257"/>
    </row>
    <row r="582" spans="2:9" ht="15.75" customHeight="1" x14ac:dyDescent="0.25">
      <c r="B582" s="256"/>
      <c r="C582" s="256"/>
      <c r="D582" s="256"/>
      <c r="E582" s="256"/>
      <c r="F582" s="256"/>
      <c r="G582" s="256"/>
      <c r="H582" s="256"/>
      <c r="I582" s="257"/>
    </row>
    <row r="583" spans="2:9" ht="15.75" customHeight="1" x14ac:dyDescent="0.25">
      <c r="B583" s="256"/>
      <c r="C583" s="256"/>
      <c r="D583" s="256"/>
      <c r="E583" s="256"/>
      <c r="F583" s="256"/>
      <c r="G583" s="256"/>
      <c r="H583" s="256"/>
      <c r="I583" s="257"/>
    </row>
    <row r="584" spans="2:9" ht="15.75" customHeight="1" x14ac:dyDescent="0.25">
      <c r="B584" s="256"/>
      <c r="C584" s="256"/>
      <c r="D584" s="256"/>
      <c r="E584" s="256"/>
      <c r="F584" s="256"/>
      <c r="G584" s="256"/>
      <c r="H584" s="256"/>
      <c r="I584" s="257"/>
    </row>
    <row r="585" spans="2:9" ht="15.75" customHeight="1" x14ac:dyDescent="0.25">
      <c r="B585" s="256"/>
      <c r="C585" s="256"/>
      <c r="D585" s="256"/>
      <c r="E585" s="256"/>
      <c r="F585" s="256"/>
      <c r="G585" s="256"/>
      <c r="H585" s="256"/>
      <c r="I585" s="257"/>
    </row>
    <row r="586" spans="2:9" ht="15.75" customHeight="1" x14ac:dyDescent="0.25">
      <c r="B586" s="256"/>
      <c r="C586" s="256"/>
      <c r="D586" s="256"/>
      <c r="E586" s="256"/>
      <c r="F586" s="256"/>
      <c r="G586" s="256"/>
      <c r="H586" s="256"/>
      <c r="I586" s="257"/>
    </row>
    <row r="587" spans="2:9" ht="15.75" customHeight="1" x14ac:dyDescent="0.25">
      <c r="B587" s="256"/>
      <c r="C587" s="256"/>
      <c r="D587" s="256"/>
      <c r="E587" s="256"/>
      <c r="F587" s="256"/>
      <c r="G587" s="256"/>
      <c r="H587" s="256"/>
      <c r="I587" s="257"/>
    </row>
    <row r="588" spans="2:9" ht="15.75" customHeight="1" x14ac:dyDescent="0.25">
      <c r="B588" s="256"/>
      <c r="C588" s="256"/>
      <c r="D588" s="256"/>
      <c r="E588" s="256"/>
      <c r="F588" s="256"/>
      <c r="G588" s="256"/>
      <c r="H588" s="256"/>
      <c r="I588" s="257"/>
    </row>
    <row r="589" spans="2:9" ht="15.75" customHeight="1" x14ac:dyDescent="0.25">
      <c r="B589" s="256"/>
      <c r="C589" s="256"/>
      <c r="D589" s="256"/>
      <c r="E589" s="256"/>
      <c r="F589" s="256"/>
      <c r="G589" s="256"/>
      <c r="H589" s="256"/>
      <c r="I589" s="257"/>
    </row>
    <row r="590" spans="2:9" ht="15.75" customHeight="1" x14ac:dyDescent="0.25">
      <c r="B590" s="256"/>
      <c r="C590" s="256"/>
      <c r="D590" s="256"/>
      <c r="E590" s="256"/>
      <c r="F590" s="256"/>
      <c r="G590" s="256"/>
      <c r="H590" s="256"/>
      <c r="I590" s="257"/>
    </row>
    <row r="591" spans="2:9" ht="15.75" customHeight="1" x14ac:dyDescent="0.25">
      <c r="B591" s="256"/>
      <c r="C591" s="256"/>
      <c r="D591" s="256"/>
      <c r="E591" s="256"/>
      <c r="F591" s="256"/>
      <c r="G591" s="256"/>
      <c r="H591" s="256"/>
      <c r="I591" s="257"/>
    </row>
    <row r="592" spans="2:9" ht="15.75" customHeight="1" x14ac:dyDescent="0.25">
      <c r="B592" s="256"/>
      <c r="C592" s="256"/>
      <c r="D592" s="256"/>
      <c r="E592" s="256"/>
      <c r="F592" s="256"/>
      <c r="G592" s="256"/>
      <c r="H592" s="256"/>
      <c r="I592" s="257"/>
    </row>
    <row r="593" spans="2:9" ht="15.75" customHeight="1" x14ac:dyDescent="0.25">
      <c r="B593" s="256"/>
      <c r="C593" s="256"/>
      <c r="D593" s="256"/>
      <c r="E593" s="256"/>
      <c r="F593" s="256"/>
      <c r="G593" s="256"/>
      <c r="H593" s="256"/>
      <c r="I593" s="257"/>
    </row>
    <row r="594" spans="2:9" ht="15.75" customHeight="1" x14ac:dyDescent="0.25">
      <c r="B594" s="256"/>
      <c r="C594" s="256"/>
      <c r="D594" s="256"/>
      <c r="E594" s="256"/>
      <c r="F594" s="256"/>
      <c r="G594" s="256"/>
      <c r="H594" s="256"/>
      <c r="I594" s="257"/>
    </row>
    <row r="595" spans="2:9" ht="15.75" customHeight="1" x14ac:dyDescent="0.25">
      <c r="B595" s="256"/>
      <c r="C595" s="256"/>
      <c r="D595" s="256"/>
      <c r="E595" s="256"/>
      <c r="F595" s="256"/>
      <c r="G595" s="256"/>
      <c r="H595" s="256"/>
      <c r="I595" s="257"/>
    </row>
    <row r="596" spans="2:9" ht="15.75" customHeight="1" x14ac:dyDescent="0.25">
      <c r="B596" s="256"/>
      <c r="C596" s="256"/>
      <c r="D596" s="256"/>
      <c r="E596" s="256"/>
      <c r="F596" s="256"/>
      <c r="G596" s="256"/>
      <c r="H596" s="256"/>
      <c r="I596" s="257"/>
    </row>
    <row r="597" spans="2:9" ht="15.75" customHeight="1" x14ac:dyDescent="0.25">
      <c r="B597" s="256"/>
      <c r="C597" s="256"/>
      <c r="D597" s="256"/>
      <c r="E597" s="256"/>
      <c r="F597" s="256"/>
      <c r="G597" s="256"/>
      <c r="H597" s="256"/>
      <c r="I597" s="257"/>
    </row>
    <row r="598" spans="2:9" ht="15.75" customHeight="1" x14ac:dyDescent="0.25">
      <c r="B598" s="256"/>
      <c r="C598" s="256"/>
      <c r="D598" s="256"/>
      <c r="E598" s="256"/>
      <c r="F598" s="256"/>
      <c r="G598" s="256"/>
      <c r="H598" s="256"/>
      <c r="I598" s="257"/>
    </row>
    <row r="599" spans="2:9" ht="15.75" customHeight="1" x14ac:dyDescent="0.25">
      <c r="B599" s="256"/>
      <c r="C599" s="256"/>
      <c r="D599" s="256"/>
      <c r="E599" s="256"/>
      <c r="F599" s="256"/>
      <c r="G599" s="256"/>
      <c r="H599" s="256"/>
      <c r="I599" s="257"/>
    </row>
    <row r="600" spans="2:9" ht="15.75" customHeight="1" x14ac:dyDescent="0.25">
      <c r="B600" s="256"/>
      <c r="C600" s="256"/>
      <c r="D600" s="256"/>
      <c r="E600" s="256"/>
      <c r="F600" s="256"/>
      <c r="G600" s="256"/>
      <c r="H600" s="256"/>
      <c r="I600" s="257"/>
    </row>
    <row r="601" spans="2:9" ht="15.75" customHeight="1" x14ac:dyDescent="0.25">
      <c r="B601" s="256"/>
      <c r="C601" s="256"/>
      <c r="D601" s="256"/>
      <c r="E601" s="256"/>
      <c r="F601" s="256"/>
      <c r="G601" s="256"/>
      <c r="H601" s="256"/>
      <c r="I601" s="257"/>
    </row>
    <row r="602" spans="2:9" ht="15.75" customHeight="1" x14ac:dyDescent="0.25">
      <c r="B602" s="256"/>
      <c r="C602" s="256"/>
      <c r="D602" s="256"/>
      <c r="E602" s="256"/>
      <c r="F602" s="256"/>
      <c r="G602" s="256"/>
      <c r="H602" s="256"/>
      <c r="I602" s="257"/>
    </row>
    <row r="603" spans="2:9" ht="15.75" customHeight="1" x14ac:dyDescent="0.25">
      <c r="B603" s="256"/>
      <c r="C603" s="256"/>
      <c r="D603" s="256"/>
      <c r="E603" s="256"/>
      <c r="F603" s="256"/>
      <c r="G603" s="256"/>
      <c r="H603" s="256"/>
      <c r="I603" s="257"/>
    </row>
    <row r="604" spans="2:9" ht="15.75" customHeight="1" x14ac:dyDescent="0.25">
      <c r="B604" s="256"/>
      <c r="C604" s="256"/>
      <c r="D604" s="256"/>
      <c r="E604" s="256"/>
      <c r="F604" s="256"/>
      <c r="G604" s="256"/>
      <c r="H604" s="256"/>
      <c r="I604" s="257"/>
    </row>
    <row r="605" spans="2:9" ht="15.75" customHeight="1" x14ac:dyDescent="0.25">
      <c r="B605" s="256"/>
      <c r="C605" s="256"/>
      <c r="D605" s="256"/>
      <c r="E605" s="256"/>
      <c r="F605" s="256"/>
      <c r="G605" s="256"/>
      <c r="H605" s="256"/>
      <c r="I605" s="257"/>
    </row>
    <row r="606" spans="2:9" ht="15.75" customHeight="1" x14ac:dyDescent="0.25">
      <c r="B606" s="256"/>
      <c r="C606" s="256"/>
      <c r="D606" s="256"/>
      <c r="E606" s="256"/>
      <c r="F606" s="256"/>
      <c r="G606" s="256"/>
      <c r="H606" s="256"/>
      <c r="I606" s="257"/>
    </row>
    <row r="607" spans="2:9" ht="15.75" customHeight="1" x14ac:dyDescent="0.25">
      <c r="B607" s="256"/>
      <c r="C607" s="256"/>
      <c r="D607" s="256"/>
      <c r="E607" s="256"/>
      <c r="F607" s="256"/>
      <c r="G607" s="256"/>
      <c r="H607" s="256"/>
      <c r="I607" s="257"/>
    </row>
    <row r="608" spans="2:9" ht="15.75" customHeight="1" x14ac:dyDescent="0.25">
      <c r="B608" s="256"/>
      <c r="C608" s="256"/>
      <c r="D608" s="256"/>
      <c r="E608" s="256"/>
      <c r="F608" s="256"/>
      <c r="G608" s="256"/>
      <c r="H608" s="256"/>
      <c r="I608" s="257"/>
    </row>
    <row r="609" spans="2:9" ht="15.75" customHeight="1" x14ac:dyDescent="0.25">
      <c r="B609" s="256"/>
      <c r="C609" s="256"/>
      <c r="D609" s="256"/>
      <c r="E609" s="256"/>
      <c r="F609" s="256"/>
      <c r="G609" s="256"/>
      <c r="H609" s="256"/>
      <c r="I609" s="257"/>
    </row>
    <row r="610" spans="2:9" ht="15.75" customHeight="1" x14ac:dyDescent="0.25">
      <c r="B610" s="256"/>
      <c r="C610" s="256"/>
      <c r="D610" s="256"/>
      <c r="E610" s="256"/>
      <c r="F610" s="256"/>
      <c r="G610" s="256"/>
      <c r="H610" s="256"/>
      <c r="I610" s="257"/>
    </row>
    <row r="611" spans="2:9" ht="15.75" customHeight="1" x14ac:dyDescent="0.25">
      <c r="B611" s="256"/>
      <c r="C611" s="256"/>
      <c r="D611" s="256"/>
      <c r="E611" s="256"/>
      <c r="F611" s="256"/>
      <c r="G611" s="256"/>
      <c r="H611" s="256"/>
      <c r="I611" s="257"/>
    </row>
    <row r="612" spans="2:9" ht="15.75" customHeight="1" x14ac:dyDescent="0.25">
      <c r="B612" s="256"/>
      <c r="C612" s="256"/>
      <c r="D612" s="256"/>
      <c r="E612" s="256"/>
      <c r="F612" s="256"/>
      <c r="G612" s="256"/>
      <c r="H612" s="256"/>
      <c r="I612" s="257"/>
    </row>
    <row r="613" spans="2:9" ht="15.75" customHeight="1" x14ac:dyDescent="0.25">
      <c r="B613" s="256"/>
      <c r="C613" s="256"/>
      <c r="D613" s="256"/>
      <c r="E613" s="256"/>
      <c r="F613" s="256"/>
      <c r="G613" s="256"/>
      <c r="H613" s="256"/>
      <c r="I613" s="257"/>
    </row>
    <row r="614" spans="2:9" ht="15.75" customHeight="1" x14ac:dyDescent="0.25">
      <c r="B614" s="256"/>
      <c r="C614" s="256"/>
      <c r="D614" s="256"/>
      <c r="E614" s="256"/>
      <c r="F614" s="256"/>
      <c r="G614" s="256"/>
      <c r="H614" s="256"/>
      <c r="I614" s="257"/>
    </row>
    <row r="615" spans="2:9" ht="15.75" customHeight="1" x14ac:dyDescent="0.25">
      <c r="B615" s="256"/>
      <c r="C615" s="256"/>
      <c r="D615" s="256"/>
      <c r="E615" s="256"/>
      <c r="F615" s="256"/>
      <c r="G615" s="256"/>
      <c r="H615" s="256"/>
      <c r="I615" s="257"/>
    </row>
    <row r="616" spans="2:9" ht="15.75" customHeight="1" x14ac:dyDescent="0.25">
      <c r="B616" s="256"/>
      <c r="C616" s="256"/>
      <c r="D616" s="256"/>
      <c r="E616" s="256"/>
      <c r="F616" s="256"/>
      <c r="G616" s="256"/>
      <c r="H616" s="256"/>
      <c r="I616" s="257"/>
    </row>
    <row r="617" spans="2:9" ht="15.75" customHeight="1" x14ac:dyDescent="0.25">
      <c r="B617" s="256"/>
      <c r="C617" s="256"/>
      <c r="D617" s="256"/>
      <c r="E617" s="256"/>
      <c r="F617" s="256"/>
      <c r="G617" s="256"/>
      <c r="H617" s="256"/>
      <c r="I617" s="257"/>
    </row>
    <row r="618" spans="2:9" ht="15.75" customHeight="1" x14ac:dyDescent="0.25">
      <c r="B618" s="256"/>
      <c r="C618" s="256"/>
      <c r="D618" s="256"/>
      <c r="E618" s="256"/>
      <c r="F618" s="256"/>
      <c r="G618" s="256"/>
      <c r="H618" s="256"/>
      <c r="I618" s="257"/>
    </row>
    <row r="619" spans="2:9" ht="15.75" customHeight="1" x14ac:dyDescent="0.25">
      <c r="B619" s="256"/>
      <c r="C619" s="256"/>
      <c r="D619" s="256"/>
      <c r="E619" s="256"/>
      <c r="F619" s="256"/>
      <c r="G619" s="256"/>
      <c r="H619" s="256"/>
      <c r="I619" s="257"/>
    </row>
    <row r="620" spans="2:9" ht="15.75" customHeight="1" x14ac:dyDescent="0.25">
      <c r="B620" s="256"/>
      <c r="C620" s="256"/>
      <c r="D620" s="256"/>
      <c r="E620" s="256"/>
      <c r="F620" s="256"/>
      <c r="G620" s="256"/>
      <c r="H620" s="256"/>
      <c r="I620" s="257"/>
    </row>
    <row r="621" spans="2:9" ht="15.75" customHeight="1" x14ac:dyDescent="0.25">
      <c r="B621" s="256"/>
      <c r="C621" s="256"/>
      <c r="D621" s="256"/>
      <c r="E621" s="256"/>
      <c r="F621" s="256"/>
      <c r="G621" s="256"/>
      <c r="H621" s="256"/>
      <c r="I621" s="257"/>
    </row>
    <row r="622" spans="2:9" ht="15.75" customHeight="1" x14ac:dyDescent="0.25">
      <c r="B622" s="256"/>
      <c r="C622" s="256"/>
      <c r="D622" s="256"/>
      <c r="E622" s="256"/>
      <c r="F622" s="256"/>
      <c r="G622" s="256"/>
      <c r="H622" s="256"/>
      <c r="I622" s="257"/>
    </row>
    <row r="623" spans="2:9" ht="15.75" customHeight="1" x14ac:dyDescent="0.25">
      <c r="B623" s="256"/>
      <c r="C623" s="256"/>
      <c r="D623" s="256"/>
      <c r="E623" s="256"/>
      <c r="F623" s="256"/>
      <c r="G623" s="256"/>
      <c r="H623" s="256"/>
      <c r="I623" s="257"/>
    </row>
    <row r="624" spans="2:9" ht="15.75" customHeight="1" x14ac:dyDescent="0.25">
      <c r="B624" s="256"/>
      <c r="C624" s="256"/>
      <c r="D624" s="256"/>
      <c r="E624" s="256"/>
      <c r="F624" s="256"/>
      <c r="G624" s="256"/>
      <c r="H624" s="256"/>
      <c r="I624" s="257"/>
    </row>
    <row r="625" spans="2:9" ht="15.75" customHeight="1" x14ac:dyDescent="0.25">
      <c r="B625" s="256"/>
      <c r="C625" s="256"/>
      <c r="D625" s="256"/>
      <c r="E625" s="256"/>
      <c r="F625" s="256"/>
      <c r="G625" s="256"/>
      <c r="H625" s="256"/>
      <c r="I625" s="257"/>
    </row>
    <row r="626" spans="2:9" ht="15.75" customHeight="1" x14ac:dyDescent="0.25">
      <c r="B626" s="256"/>
      <c r="C626" s="256"/>
      <c r="D626" s="256"/>
      <c r="E626" s="256"/>
      <c r="F626" s="256"/>
      <c r="G626" s="256"/>
      <c r="H626" s="256"/>
      <c r="I626" s="257"/>
    </row>
    <row r="627" spans="2:9" ht="15.75" customHeight="1" x14ac:dyDescent="0.25">
      <c r="B627" s="256"/>
      <c r="C627" s="256"/>
      <c r="D627" s="256"/>
      <c r="E627" s="256"/>
      <c r="F627" s="256"/>
      <c r="G627" s="256"/>
      <c r="H627" s="256"/>
      <c r="I627" s="257"/>
    </row>
    <row r="628" spans="2:9" ht="15.75" customHeight="1" x14ac:dyDescent="0.25">
      <c r="B628" s="256"/>
      <c r="C628" s="256"/>
      <c r="D628" s="256"/>
      <c r="E628" s="256"/>
      <c r="F628" s="256"/>
      <c r="G628" s="256"/>
      <c r="H628" s="256"/>
      <c r="I628" s="257"/>
    </row>
    <row r="629" spans="2:9" ht="15.75" customHeight="1" x14ac:dyDescent="0.25">
      <c r="B629" s="256"/>
      <c r="C629" s="256"/>
      <c r="D629" s="256"/>
      <c r="E629" s="256"/>
      <c r="F629" s="256"/>
      <c r="G629" s="256"/>
      <c r="H629" s="256"/>
      <c r="I629" s="257"/>
    </row>
    <row r="630" spans="2:9" ht="15.75" customHeight="1" x14ac:dyDescent="0.25">
      <c r="B630" s="256"/>
      <c r="C630" s="256"/>
      <c r="D630" s="256"/>
      <c r="E630" s="256"/>
      <c r="F630" s="256"/>
      <c r="G630" s="256"/>
      <c r="H630" s="256"/>
      <c r="I630" s="257"/>
    </row>
    <row r="631" spans="2:9" ht="15.75" customHeight="1" x14ac:dyDescent="0.25">
      <c r="B631" s="256"/>
      <c r="C631" s="256"/>
      <c r="D631" s="256"/>
      <c r="E631" s="256"/>
      <c r="F631" s="256"/>
      <c r="G631" s="256"/>
      <c r="H631" s="256"/>
      <c r="I631" s="257"/>
    </row>
    <row r="632" spans="2:9" ht="15.75" customHeight="1" x14ac:dyDescent="0.25">
      <c r="B632" s="256"/>
      <c r="C632" s="256"/>
      <c r="D632" s="256"/>
      <c r="E632" s="256"/>
      <c r="F632" s="256"/>
      <c r="G632" s="256"/>
      <c r="H632" s="256"/>
      <c r="I632" s="257"/>
    </row>
    <row r="633" spans="2:9" ht="15.75" customHeight="1" x14ac:dyDescent="0.25">
      <c r="B633" s="256"/>
      <c r="C633" s="256"/>
      <c r="D633" s="256"/>
      <c r="E633" s="256"/>
      <c r="F633" s="256"/>
      <c r="G633" s="256"/>
      <c r="H633" s="256"/>
      <c r="I633" s="257"/>
    </row>
    <row r="634" spans="2:9" ht="15.75" customHeight="1" x14ac:dyDescent="0.25">
      <c r="B634" s="256"/>
      <c r="C634" s="256"/>
      <c r="D634" s="256"/>
      <c r="E634" s="256"/>
      <c r="F634" s="256"/>
      <c r="G634" s="256"/>
      <c r="H634" s="256"/>
      <c r="I634" s="257"/>
    </row>
    <row r="635" spans="2:9" ht="15.75" customHeight="1" x14ac:dyDescent="0.25">
      <c r="B635" s="256"/>
      <c r="C635" s="256"/>
      <c r="D635" s="256"/>
      <c r="E635" s="256"/>
      <c r="F635" s="256"/>
      <c r="G635" s="256"/>
      <c r="H635" s="256"/>
      <c r="I635" s="257"/>
    </row>
    <row r="636" spans="2:9" ht="15.75" customHeight="1" x14ac:dyDescent="0.25">
      <c r="B636" s="256"/>
      <c r="C636" s="256"/>
      <c r="D636" s="256"/>
      <c r="E636" s="256"/>
      <c r="F636" s="256"/>
      <c r="G636" s="256"/>
      <c r="H636" s="256"/>
      <c r="I636" s="257"/>
    </row>
    <row r="637" spans="2:9" ht="15.75" customHeight="1" x14ac:dyDescent="0.25">
      <c r="B637" s="256"/>
      <c r="C637" s="256"/>
      <c r="D637" s="256"/>
      <c r="E637" s="256"/>
      <c r="F637" s="256"/>
      <c r="G637" s="256"/>
      <c r="H637" s="256"/>
      <c r="I637" s="257"/>
    </row>
    <row r="638" spans="2:9" ht="15.75" customHeight="1" x14ac:dyDescent="0.25">
      <c r="B638" s="256"/>
      <c r="C638" s="256"/>
      <c r="D638" s="256"/>
      <c r="E638" s="256"/>
      <c r="F638" s="256"/>
      <c r="G638" s="256"/>
      <c r="H638" s="256"/>
      <c r="I638" s="257"/>
    </row>
    <row r="639" spans="2:9" ht="15.75" customHeight="1" x14ac:dyDescent="0.25">
      <c r="B639" s="256"/>
      <c r="C639" s="256"/>
      <c r="D639" s="256"/>
      <c r="E639" s="256"/>
      <c r="F639" s="256"/>
      <c r="G639" s="256"/>
      <c r="H639" s="256"/>
      <c r="I639" s="257"/>
    </row>
    <row r="640" spans="2:9" ht="15.75" customHeight="1" x14ac:dyDescent="0.25">
      <c r="B640" s="256"/>
      <c r="C640" s="256"/>
      <c r="D640" s="256"/>
      <c r="E640" s="256"/>
      <c r="F640" s="256"/>
      <c r="G640" s="256"/>
      <c r="H640" s="256"/>
      <c r="I640" s="257"/>
    </row>
    <row r="641" spans="2:9" ht="15.75" customHeight="1" x14ac:dyDescent="0.25">
      <c r="B641" s="256"/>
      <c r="C641" s="256"/>
      <c r="D641" s="256"/>
      <c r="E641" s="256"/>
      <c r="F641" s="256"/>
      <c r="G641" s="256"/>
      <c r="H641" s="256"/>
      <c r="I641" s="257"/>
    </row>
    <row r="642" spans="2:9" ht="15.75" customHeight="1" x14ac:dyDescent="0.25">
      <c r="B642" s="256"/>
      <c r="C642" s="256"/>
      <c r="D642" s="256"/>
      <c r="E642" s="256"/>
      <c r="F642" s="256"/>
      <c r="G642" s="256"/>
      <c r="H642" s="256"/>
      <c r="I642" s="257"/>
    </row>
    <row r="643" spans="2:9" ht="15.75" customHeight="1" x14ac:dyDescent="0.25">
      <c r="B643" s="256"/>
      <c r="C643" s="256"/>
      <c r="D643" s="256"/>
      <c r="E643" s="256"/>
      <c r="F643" s="256"/>
      <c r="G643" s="256"/>
      <c r="H643" s="256"/>
      <c r="I643" s="257"/>
    </row>
    <row r="644" spans="2:9" ht="15.75" customHeight="1" x14ac:dyDescent="0.25">
      <c r="B644" s="256"/>
      <c r="C644" s="256"/>
      <c r="D644" s="256"/>
      <c r="E644" s="256"/>
      <c r="F644" s="256"/>
      <c r="G644" s="256"/>
      <c r="H644" s="256"/>
      <c r="I644" s="257"/>
    </row>
    <row r="645" spans="2:9" ht="15.75" customHeight="1" x14ac:dyDescent="0.25">
      <c r="B645" s="256"/>
      <c r="C645" s="256"/>
      <c r="D645" s="256"/>
      <c r="E645" s="256"/>
      <c r="F645" s="256"/>
      <c r="G645" s="256"/>
      <c r="H645" s="256"/>
      <c r="I645" s="257"/>
    </row>
    <row r="646" spans="2:9" ht="15.75" customHeight="1" x14ac:dyDescent="0.25">
      <c r="B646" s="256"/>
      <c r="C646" s="256"/>
      <c r="D646" s="256"/>
      <c r="E646" s="256"/>
      <c r="F646" s="256"/>
      <c r="G646" s="256"/>
      <c r="H646" s="256"/>
      <c r="I646" s="257"/>
    </row>
    <row r="647" spans="2:9" ht="15.75" customHeight="1" x14ac:dyDescent="0.25">
      <c r="B647" s="256"/>
      <c r="C647" s="256"/>
      <c r="D647" s="256"/>
      <c r="E647" s="256"/>
      <c r="F647" s="256"/>
      <c r="G647" s="256"/>
      <c r="H647" s="256"/>
      <c r="I647" s="257"/>
    </row>
    <row r="648" spans="2:9" ht="15.75" customHeight="1" x14ac:dyDescent="0.25">
      <c r="B648" s="256"/>
      <c r="C648" s="256"/>
      <c r="D648" s="256"/>
      <c r="E648" s="256"/>
      <c r="F648" s="256"/>
      <c r="G648" s="256"/>
      <c r="H648" s="256"/>
      <c r="I648" s="257"/>
    </row>
    <row r="649" spans="2:9" ht="15.75" customHeight="1" x14ac:dyDescent="0.25">
      <c r="B649" s="256"/>
      <c r="C649" s="256"/>
      <c r="D649" s="256"/>
      <c r="E649" s="256"/>
      <c r="F649" s="256"/>
      <c r="G649" s="256"/>
      <c r="H649" s="256"/>
      <c r="I649" s="257"/>
    </row>
    <row r="650" spans="2:9" ht="15.75" customHeight="1" x14ac:dyDescent="0.25">
      <c r="B650" s="256"/>
      <c r="C650" s="256"/>
      <c r="D650" s="256"/>
      <c r="E650" s="256"/>
      <c r="F650" s="256"/>
      <c r="G650" s="256"/>
      <c r="H650" s="256"/>
      <c r="I650" s="257"/>
    </row>
    <row r="651" spans="2:9" ht="15.75" customHeight="1" x14ac:dyDescent="0.25">
      <c r="B651" s="256"/>
      <c r="C651" s="256"/>
      <c r="D651" s="256"/>
      <c r="E651" s="256"/>
      <c r="F651" s="256"/>
      <c r="G651" s="256"/>
      <c r="H651" s="256"/>
      <c r="I651" s="257"/>
    </row>
    <row r="652" spans="2:9" ht="15.75" customHeight="1" x14ac:dyDescent="0.25">
      <c r="B652" s="256"/>
      <c r="C652" s="256"/>
      <c r="D652" s="256"/>
      <c r="E652" s="256"/>
      <c r="F652" s="256"/>
      <c r="G652" s="256"/>
      <c r="H652" s="256"/>
      <c r="I652" s="257"/>
    </row>
    <row r="653" spans="2:9" ht="15.75" customHeight="1" x14ac:dyDescent="0.25">
      <c r="B653" s="256"/>
      <c r="C653" s="256"/>
      <c r="D653" s="256"/>
      <c r="E653" s="256"/>
      <c r="F653" s="256"/>
      <c r="G653" s="256"/>
      <c r="H653" s="256"/>
      <c r="I653" s="257"/>
    </row>
    <row r="654" spans="2:9" ht="15.75" customHeight="1" x14ac:dyDescent="0.25">
      <c r="B654" s="256"/>
      <c r="C654" s="256"/>
      <c r="D654" s="256"/>
      <c r="E654" s="256"/>
      <c r="F654" s="256"/>
      <c r="G654" s="256"/>
      <c r="H654" s="256"/>
      <c r="I654" s="257"/>
    </row>
    <row r="655" spans="2:9" ht="15.75" customHeight="1" x14ac:dyDescent="0.25">
      <c r="B655" s="256"/>
      <c r="C655" s="256"/>
      <c r="D655" s="256"/>
      <c r="E655" s="256"/>
      <c r="F655" s="256"/>
      <c r="G655" s="256"/>
      <c r="H655" s="256"/>
      <c r="I655" s="257"/>
    </row>
    <row r="656" spans="2:9" ht="15.75" customHeight="1" x14ac:dyDescent="0.25">
      <c r="B656" s="256"/>
      <c r="C656" s="256"/>
      <c r="D656" s="256"/>
      <c r="E656" s="256"/>
      <c r="F656" s="256"/>
      <c r="G656" s="256"/>
      <c r="H656" s="256"/>
      <c r="I656" s="257"/>
    </row>
    <row r="657" spans="2:9" ht="15.75" customHeight="1" x14ac:dyDescent="0.25">
      <c r="B657" s="256"/>
      <c r="C657" s="256"/>
      <c r="D657" s="256"/>
      <c r="E657" s="256"/>
      <c r="F657" s="256"/>
      <c r="G657" s="256"/>
      <c r="H657" s="256"/>
      <c r="I657" s="257"/>
    </row>
    <row r="658" spans="2:9" ht="15.75" customHeight="1" x14ac:dyDescent="0.25">
      <c r="B658" s="256"/>
      <c r="C658" s="256"/>
      <c r="D658" s="256"/>
      <c r="E658" s="256"/>
      <c r="F658" s="256"/>
      <c r="G658" s="256"/>
      <c r="H658" s="256"/>
      <c r="I658" s="257"/>
    </row>
    <row r="659" spans="2:9" ht="15.75" customHeight="1" x14ac:dyDescent="0.25">
      <c r="B659" s="256"/>
      <c r="C659" s="256"/>
      <c r="D659" s="256"/>
      <c r="E659" s="256"/>
      <c r="F659" s="256"/>
      <c r="G659" s="256"/>
      <c r="H659" s="256"/>
      <c r="I659" s="257"/>
    </row>
    <row r="660" spans="2:9" ht="15.75" customHeight="1" x14ac:dyDescent="0.25">
      <c r="B660" s="256"/>
      <c r="C660" s="256"/>
      <c r="D660" s="256"/>
      <c r="E660" s="256"/>
      <c r="F660" s="256"/>
      <c r="G660" s="256"/>
      <c r="H660" s="256"/>
      <c r="I660" s="257"/>
    </row>
    <row r="661" spans="2:9" ht="15.75" customHeight="1" x14ac:dyDescent="0.25">
      <c r="B661" s="256"/>
      <c r="C661" s="256"/>
      <c r="D661" s="256"/>
      <c r="E661" s="256"/>
      <c r="F661" s="256"/>
      <c r="G661" s="256"/>
      <c r="H661" s="256"/>
      <c r="I661" s="257"/>
    </row>
    <row r="662" spans="2:9" ht="15.75" customHeight="1" x14ac:dyDescent="0.25">
      <c r="B662" s="256"/>
      <c r="C662" s="256"/>
      <c r="D662" s="256"/>
      <c r="E662" s="256"/>
      <c r="F662" s="256"/>
      <c r="G662" s="256"/>
      <c r="H662" s="256"/>
      <c r="I662" s="257"/>
    </row>
    <row r="663" spans="2:9" ht="15.75" customHeight="1" x14ac:dyDescent="0.25">
      <c r="B663" s="256"/>
      <c r="C663" s="256"/>
      <c r="D663" s="256"/>
      <c r="E663" s="256"/>
      <c r="F663" s="256"/>
      <c r="G663" s="256"/>
      <c r="H663" s="256"/>
      <c r="I663" s="257"/>
    </row>
    <row r="664" spans="2:9" ht="15.75" customHeight="1" x14ac:dyDescent="0.25">
      <c r="B664" s="256"/>
      <c r="C664" s="256"/>
      <c r="D664" s="256"/>
      <c r="E664" s="256"/>
      <c r="F664" s="256"/>
      <c r="G664" s="256"/>
      <c r="H664" s="256"/>
      <c r="I664" s="257"/>
    </row>
    <row r="665" spans="2:9" ht="15.75" customHeight="1" x14ac:dyDescent="0.25">
      <c r="B665" s="256"/>
      <c r="C665" s="256"/>
      <c r="D665" s="256"/>
      <c r="E665" s="256"/>
      <c r="F665" s="256"/>
      <c r="G665" s="256"/>
      <c r="H665" s="256"/>
      <c r="I665" s="257"/>
    </row>
    <row r="666" spans="2:9" ht="15.75" customHeight="1" x14ac:dyDescent="0.25">
      <c r="B666" s="256"/>
      <c r="C666" s="256"/>
      <c r="D666" s="256"/>
      <c r="E666" s="256"/>
      <c r="F666" s="256"/>
      <c r="G666" s="256"/>
      <c r="H666" s="256"/>
      <c r="I666" s="257"/>
    </row>
    <row r="667" spans="2:9" ht="15.75" customHeight="1" x14ac:dyDescent="0.25">
      <c r="B667" s="256"/>
      <c r="C667" s="256"/>
      <c r="D667" s="256"/>
      <c r="E667" s="256"/>
      <c r="F667" s="256"/>
      <c r="G667" s="256"/>
      <c r="H667" s="256"/>
      <c r="I667" s="257"/>
    </row>
    <row r="668" spans="2:9" ht="15.75" customHeight="1" x14ac:dyDescent="0.25">
      <c r="B668" s="256"/>
      <c r="C668" s="256"/>
      <c r="D668" s="256"/>
      <c r="E668" s="256"/>
      <c r="F668" s="256"/>
      <c r="G668" s="256"/>
      <c r="H668" s="256"/>
      <c r="I668" s="257"/>
    </row>
    <row r="669" spans="2:9" ht="15.75" customHeight="1" x14ac:dyDescent="0.25">
      <c r="B669" s="256"/>
      <c r="C669" s="256"/>
      <c r="D669" s="256"/>
      <c r="E669" s="256"/>
      <c r="F669" s="256"/>
      <c r="G669" s="256"/>
      <c r="H669" s="256"/>
      <c r="I669" s="257"/>
    </row>
    <row r="670" spans="2:9" ht="15.75" customHeight="1" x14ac:dyDescent="0.25">
      <c r="B670" s="256"/>
      <c r="C670" s="256"/>
      <c r="D670" s="256"/>
      <c r="E670" s="256"/>
      <c r="F670" s="256"/>
      <c r="G670" s="256"/>
      <c r="H670" s="256"/>
      <c r="I670" s="257"/>
    </row>
    <row r="671" spans="2:9" ht="15.75" customHeight="1" x14ac:dyDescent="0.25">
      <c r="B671" s="256"/>
      <c r="C671" s="256"/>
      <c r="D671" s="256"/>
      <c r="E671" s="256"/>
      <c r="F671" s="256"/>
      <c r="G671" s="256"/>
      <c r="H671" s="256"/>
      <c r="I671" s="257"/>
    </row>
    <row r="672" spans="2:9" ht="15.75" customHeight="1" x14ac:dyDescent="0.25">
      <c r="B672" s="256"/>
      <c r="C672" s="256"/>
      <c r="D672" s="256"/>
      <c r="E672" s="256"/>
      <c r="F672" s="256"/>
      <c r="G672" s="256"/>
      <c r="H672" s="256"/>
      <c r="I672" s="257"/>
    </row>
    <row r="673" spans="2:9" ht="15.75" customHeight="1" x14ac:dyDescent="0.25">
      <c r="B673" s="256"/>
      <c r="C673" s="256"/>
      <c r="D673" s="256"/>
      <c r="E673" s="256"/>
      <c r="F673" s="256"/>
      <c r="G673" s="256"/>
      <c r="H673" s="256"/>
      <c r="I673" s="257"/>
    </row>
    <row r="674" spans="2:9" ht="15.75" customHeight="1" x14ac:dyDescent="0.25">
      <c r="B674" s="256"/>
      <c r="C674" s="256"/>
      <c r="D674" s="256"/>
      <c r="E674" s="256"/>
      <c r="F674" s="256"/>
      <c r="G674" s="256"/>
      <c r="H674" s="256"/>
      <c r="I674" s="257"/>
    </row>
    <row r="675" spans="2:9" ht="15.75" customHeight="1" x14ac:dyDescent="0.25">
      <c r="B675" s="256"/>
      <c r="C675" s="256"/>
      <c r="D675" s="256"/>
      <c r="E675" s="256"/>
      <c r="F675" s="256"/>
      <c r="G675" s="256"/>
      <c r="H675" s="256"/>
      <c r="I675" s="257"/>
    </row>
    <row r="676" spans="2:9" ht="15.75" customHeight="1" x14ac:dyDescent="0.25">
      <c r="B676" s="256"/>
      <c r="C676" s="256"/>
      <c r="D676" s="256"/>
      <c r="E676" s="256"/>
      <c r="F676" s="256"/>
      <c r="G676" s="256"/>
      <c r="H676" s="256"/>
      <c r="I676" s="257"/>
    </row>
    <row r="677" spans="2:9" ht="15.75" customHeight="1" x14ac:dyDescent="0.25">
      <c r="B677" s="256"/>
      <c r="C677" s="256"/>
      <c r="D677" s="256"/>
      <c r="E677" s="256"/>
      <c r="F677" s="256"/>
      <c r="G677" s="256"/>
      <c r="H677" s="256"/>
      <c r="I677" s="257"/>
    </row>
    <row r="678" spans="2:9" ht="15.75" customHeight="1" x14ac:dyDescent="0.25">
      <c r="B678" s="256"/>
      <c r="C678" s="256"/>
      <c r="D678" s="256"/>
      <c r="E678" s="256"/>
      <c r="F678" s="256"/>
      <c r="G678" s="256"/>
      <c r="H678" s="256"/>
      <c r="I678" s="257"/>
    </row>
    <row r="679" spans="2:9" ht="15.75" customHeight="1" x14ac:dyDescent="0.25">
      <c r="B679" s="256"/>
      <c r="C679" s="256"/>
      <c r="D679" s="256"/>
      <c r="E679" s="256"/>
      <c r="F679" s="256"/>
      <c r="G679" s="256"/>
      <c r="H679" s="256"/>
      <c r="I679" s="257"/>
    </row>
    <row r="680" spans="2:9" ht="15.75" customHeight="1" x14ac:dyDescent="0.25">
      <c r="B680" s="256"/>
      <c r="C680" s="256"/>
      <c r="D680" s="256"/>
      <c r="E680" s="256"/>
      <c r="F680" s="256"/>
      <c r="G680" s="256"/>
      <c r="H680" s="256"/>
      <c r="I680" s="257"/>
    </row>
    <row r="681" spans="2:9" ht="15.75" customHeight="1" x14ac:dyDescent="0.25">
      <c r="B681" s="256"/>
      <c r="C681" s="256"/>
      <c r="D681" s="256"/>
      <c r="E681" s="256"/>
      <c r="F681" s="256"/>
      <c r="G681" s="256"/>
      <c r="H681" s="256"/>
      <c r="I681" s="257"/>
    </row>
    <row r="682" spans="2:9" ht="15.75" customHeight="1" x14ac:dyDescent="0.25">
      <c r="B682" s="256"/>
      <c r="C682" s="256"/>
      <c r="D682" s="256"/>
      <c r="E682" s="256"/>
      <c r="F682" s="256"/>
      <c r="G682" s="256"/>
      <c r="H682" s="256"/>
      <c r="I682" s="257"/>
    </row>
    <row r="683" spans="2:9" ht="15.75" customHeight="1" x14ac:dyDescent="0.25">
      <c r="B683" s="256"/>
      <c r="C683" s="256"/>
      <c r="D683" s="256"/>
      <c r="E683" s="256"/>
      <c r="F683" s="256"/>
      <c r="G683" s="256"/>
      <c r="H683" s="256"/>
      <c r="I683" s="257"/>
    </row>
    <row r="684" spans="2:9" ht="15.75" customHeight="1" x14ac:dyDescent="0.25">
      <c r="B684" s="256"/>
      <c r="C684" s="256"/>
      <c r="D684" s="256"/>
      <c r="E684" s="256"/>
      <c r="F684" s="256"/>
      <c r="G684" s="256"/>
      <c r="H684" s="256"/>
      <c r="I684" s="257"/>
    </row>
    <row r="685" spans="2:9" ht="15.75" customHeight="1" x14ac:dyDescent="0.25">
      <c r="B685" s="256"/>
      <c r="C685" s="256"/>
      <c r="D685" s="256"/>
      <c r="E685" s="256"/>
      <c r="F685" s="256"/>
      <c r="G685" s="256"/>
      <c r="H685" s="256"/>
      <c r="I685" s="257"/>
    </row>
    <row r="686" spans="2:9" ht="15.75" customHeight="1" x14ac:dyDescent="0.25">
      <c r="B686" s="256"/>
      <c r="C686" s="256"/>
      <c r="D686" s="256"/>
      <c r="E686" s="256"/>
      <c r="F686" s="256"/>
      <c r="G686" s="256"/>
      <c r="H686" s="256"/>
      <c r="I686" s="257"/>
    </row>
    <row r="687" spans="2:9" ht="15.75" customHeight="1" x14ac:dyDescent="0.25">
      <c r="B687" s="256"/>
      <c r="C687" s="256"/>
      <c r="D687" s="256"/>
      <c r="E687" s="256"/>
      <c r="F687" s="256"/>
      <c r="G687" s="256"/>
      <c r="H687" s="256"/>
      <c r="I687" s="257"/>
    </row>
    <row r="688" spans="2:9" ht="15.75" customHeight="1" x14ac:dyDescent="0.25">
      <c r="B688" s="256"/>
      <c r="C688" s="256"/>
      <c r="D688" s="256"/>
      <c r="E688" s="256"/>
      <c r="F688" s="256"/>
      <c r="G688" s="256"/>
      <c r="H688" s="256"/>
      <c r="I688" s="257"/>
    </row>
    <row r="689" spans="2:9" ht="15.75" customHeight="1" x14ac:dyDescent="0.25">
      <c r="B689" s="256"/>
      <c r="C689" s="256"/>
      <c r="D689" s="256"/>
      <c r="E689" s="256"/>
      <c r="F689" s="256"/>
      <c r="G689" s="256"/>
      <c r="H689" s="256"/>
      <c r="I689" s="257"/>
    </row>
    <row r="690" spans="2:9" ht="15.75" customHeight="1" x14ac:dyDescent="0.25">
      <c r="B690" s="256"/>
      <c r="C690" s="256"/>
      <c r="D690" s="256"/>
      <c r="E690" s="256"/>
      <c r="F690" s="256"/>
      <c r="G690" s="256"/>
      <c r="H690" s="256"/>
      <c r="I690" s="257"/>
    </row>
    <row r="691" spans="2:9" ht="15.75" customHeight="1" x14ac:dyDescent="0.25">
      <c r="B691" s="256"/>
      <c r="C691" s="256"/>
      <c r="D691" s="256"/>
      <c r="E691" s="256"/>
      <c r="F691" s="256"/>
      <c r="G691" s="256"/>
      <c r="H691" s="256"/>
      <c r="I691" s="257"/>
    </row>
    <row r="692" spans="2:9" ht="15.75" customHeight="1" x14ac:dyDescent="0.25">
      <c r="B692" s="256"/>
      <c r="C692" s="256"/>
      <c r="D692" s="256"/>
      <c r="E692" s="256"/>
      <c r="F692" s="256"/>
      <c r="G692" s="256"/>
      <c r="H692" s="256"/>
      <c r="I692" s="257"/>
    </row>
    <row r="693" spans="2:9" ht="15.75" customHeight="1" x14ac:dyDescent="0.25">
      <c r="B693" s="256"/>
      <c r="C693" s="256"/>
      <c r="D693" s="256"/>
      <c r="E693" s="256"/>
      <c r="F693" s="256"/>
      <c r="G693" s="256"/>
      <c r="H693" s="256"/>
      <c r="I693" s="257"/>
    </row>
    <row r="694" spans="2:9" ht="15.75" customHeight="1" x14ac:dyDescent="0.25">
      <c r="B694" s="256"/>
      <c r="C694" s="256"/>
      <c r="D694" s="256"/>
      <c r="E694" s="256"/>
      <c r="F694" s="256"/>
      <c r="G694" s="256"/>
      <c r="H694" s="256"/>
      <c r="I694" s="257"/>
    </row>
    <row r="695" spans="2:9" ht="15.75" customHeight="1" x14ac:dyDescent="0.25">
      <c r="B695" s="256"/>
      <c r="C695" s="256"/>
      <c r="D695" s="256"/>
      <c r="E695" s="256"/>
      <c r="F695" s="256"/>
      <c r="G695" s="256"/>
      <c r="H695" s="256"/>
      <c r="I695" s="257"/>
    </row>
    <row r="696" spans="2:9" ht="15.75" customHeight="1" x14ac:dyDescent="0.25">
      <c r="B696" s="256"/>
      <c r="C696" s="256"/>
      <c r="D696" s="256"/>
      <c r="E696" s="256"/>
      <c r="F696" s="256"/>
      <c r="G696" s="256"/>
      <c r="H696" s="256"/>
      <c r="I696" s="257"/>
    </row>
    <row r="697" spans="2:9" ht="15.75" customHeight="1" x14ac:dyDescent="0.25">
      <c r="B697" s="256"/>
      <c r="C697" s="256"/>
      <c r="D697" s="256"/>
      <c r="E697" s="256"/>
      <c r="F697" s="256"/>
      <c r="G697" s="256"/>
      <c r="H697" s="256"/>
      <c r="I697" s="257"/>
    </row>
    <row r="698" spans="2:9" ht="15.75" customHeight="1" x14ac:dyDescent="0.25">
      <c r="B698" s="256"/>
      <c r="C698" s="256"/>
      <c r="D698" s="256"/>
      <c r="E698" s="256"/>
      <c r="F698" s="256"/>
      <c r="G698" s="256"/>
      <c r="H698" s="256"/>
      <c r="I698" s="257"/>
    </row>
    <row r="699" spans="2:9" ht="15.75" customHeight="1" x14ac:dyDescent="0.25">
      <c r="B699" s="256"/>
      <c r="C699" s="256"/>
      <c r="D699" s="256"/>
      <c r="E699" s="256"/>
      <c r="F699" s="256"/>
      <c r="G699" s="256"/>
      <c r="H699" s="256"/>
      <c r="I699" s="257"/>
    </row>
    <row r="700" spans="2:9" ht="15.75" customHeight="1" x14ac:dyDescent="0.25">
      <c r="B700" s="256"/>
      <c r="C700" s="256"/>
      <c r="D700" s="256"/>
      <c r="E700" s="256"/>
      <c r="F700" s="256"/>
      <c r="G700" s="256"/>
      <c r="H700" s="256"/>
      <c r="I700" s="257"/>
    </row>
    <row r="701" spans="2:9" ht="15.75" customHeight="1" x14ac:dyDescent="0.25">
      <c r="B701" s="256"/>
      <c r="C701" s="256"/>
      <c r="D701" s="256"/>
      <c r="E701" s="256"/>
      <c r="F701" s="256"/>
      <c r="G701" s="256"/>
      <c r="H701" s="256"/>
      <c r="I701" s="257"/>
    </row>
    <row r="702" spans="2:9" ht="15.75" customHeight="1" x14ac:dyDescent="0.25">
      <c r="B702" s="256"/>
      <c r="C702" s="256"/>
      <c r="D702" s="256"/>
      <c r="E702" s="256"/>
      <c r="F702" s="256"/>
      <c r="G702" s="256"/>
      <c r="H702" s="256"/>
      <c r="I702" s="257"/>
    </row>
    <row r="703" spans="2:9" ht="15.75" customHeight="1" x14ac:dyDescent="0.25">
      <c r="B703" s="256"/>
      <c r="C703" s="256"/>
      <c r="D703" s="256"/>
      <c r="E703" s="256"/>
      <c r="F703" s="256"/>
      <c r="G703" s="256"/>
      <c r="H703" s="256"/>
      <c r="I703" s="257"/>
    </row>
    <row r="704" spans="2:9" ht="15.75" customHeight="1" x14ac:dyDescent="0.25">
      <c r="B704" s="256"/>
      <c r="C704" s="256"/>
      <c r="D704" s="256"/>
      <c r="E704" s="256"/>
      <c r="F704" s="256"/>
      <c r="G704" s="256"/>
      <c r="H704" s="256"/>
      <c r="I704" s="257"/>
    </row>
    <row r="705" spans="2:9" ht="15.75" customHeight="1" x14ac:dyDescent="0.25">
      <c r="B705" s="256"/>
      <c r="C705" s="256"/>
      <c r="D705" s="256"/>
      <c r="E705" s="256"/>
      <c r="F705" s="256"/>
      <c r="G705" s="256"/>
      <c r="H705" s="256"/>
      <c r="I705" s="257"/>
    </row>
    <row r="706" spans="2:9" ht="15.75" customHeight="1" x14ac:dyDescent="0.25">
      <c r="B706" s="256"/>
      <c r="C706" s="256"/>
      <c r="D706" s="256"/>
      <c r="E706" s="256"/>
      <c r="F706" s="256"/>
      <c r="G706" s="256"/>
      <c r="H706" s="256"/>
      <c r="I706" s="257"/>
    </row>
    <row r="707" spans="2:9" ht="15.75" customHeight="1" x14ac:dyDescent="0.25">
      <c r="B707" s="256"/>
      <c r="C707" s="256"/>
      <c r="D707" s="256"/>
      <c r="E707" s="256"/>
      <c r="F707" s="256"/>
      <c r="G707" s="256"/>
      <c r="H707" s="256"/>
      <c r="I707" s="257"/>
    </row>
    <row r="708" spans="2:9" ht="15.75" customHeight="1" x14ac:dyDescent="0.25">
      <c r="B708" s="256"/>
      <c r="C708" s="256"/>
      <c r="D708" s="256"/>
      <c r="E708" s="256"/>
      <c r="F708" s="256"/>
      <c r="G708" s="256"/>
      <c r="H708" s="256"/>
      <c r="I708" s="257"/>
    </row>
    <row r="709" spans="2:9" ht="15.75" customHeight="1" x14ac:dyDescent="0.25">
      <c r="B709" s="256"/>
      <c r="C709" s="256"/>
      <c r="D709" s="256"/>
      <c r="E709" s="256"/>
      <c r="F709" s="256"/>
      <c r="G709" s="256"/>
      <c r="H709" s="256"/>
      <c r="I709" s="257"/>
    </row>
    <row r="710" spans="2:9" ht="15.75" customHeight="1" x14ac:dyDescent="0.25">
      <c r="B710" s="256"/>
      <c r="C710" s="256"/>
      <c r="D710" s="256"/>
      <c r="E710" s="256"/>
      <c r="F710" s="256"/>
      <c r="G710" s="256"/>
      <c r="H710" s="256"/>
      <c r="I710" s="257"/>
    </row>
    <row r="711" spans="2:9" ht="15.75" customHeight="1" x14ac:dyDescent="0.25">
      <c r="B711" s="256"/>
      <c r="C711" s="256"/>
      <c r="D711" s="256"/>
      <c r="E711" s="256"/>
      <c r="F711" s="256"/>
      <c r="G711" s="256"/>
      <c r="H711" s="256"/>
      <c r="I711" s="257"/>
    </row>
    <row r="712" spans="2:9" ht="15.75" customHeight="1" x14ac:dyDescent="0.25">
      <c r="B712" s="256"/>
      <c r="C712" s="256"/>
      <c r="D712" s="256"/>
      <c r="E712" s="256"/>
      <c r="F712" s="256"/>
      <c r="G712" s="256"/>
      <c r="H712" s="256"/>
      <c r="I712" s="257"/>
    </row>
    <row r="713" spans="2:9" ht="15.75" customHeight="1" x14ac:dyDescent="0.25">
      <c r="B713" s="256"/>
      <c r="C713" s="256"/>
      <c r="D713" s="256"/>
      <c r="E713" s="256"/>
      <c r="F713" s="256"/>
      <c r="G713" s="256"/>
      <c r="H713" s="256"/>
      <c r="I713" s="257"/>
    </row>
    <row r="714" spans="2:9" ht="15.75" customHeight="1" x14ac:dyDescent="0.25">
      <c r="B714" s="256"/>
      <c r="C714" s="256"/>
      <c r="D714" s="256"/>
      <c r="E714" s="256"/>
      <c r="F714" s="256"/>
      <c r="G714" s="256"/>
      <c r="H714" s="256"/>
      <c r="I714" s="257"/>
    </row>
    <row r="715" spans="2:9" ht="15.75" customHeight="1" x14ac:dyDescent="0.25">
      <c r="B715" s="256"/>
      <c r="C715" s="256"/>
      <c r="D715" s="256"/>
      <c r="E715" s="256"/>
      <c r="F715" s="256"/>
      <c r="G715" s="256"/>
      <c r="H715" s="256"/>
      <c r="I715" s="257"/>
    </row>
    <row r="716" spans="2:9" ht="15.75" customHeight="1" x14ac:dyDescent="0.25">
      <c r="B716" s="256"/>
      <c r="C716" s="256"/>
      <c r="D716" s="256"/>
      <c r="E716" s="256"/>
      <c r="F716" s="256"/>
      <c r="G716" s="256"/>
      <c r="H716" s="256"/>
      <c r="I716" s="257"/>
    </row>
    <row r="717" spans="2:9" ht="15.75" customHeight="1" x14ac:dyDescent="0.25">
      <c r="B717" s="256"/>
      <c r="C717" s="256"/>
      <c r="D717" s="256"/>
      <c r="E717" s="256"/>
      <c r="F717" s="256"/>
      <c r="G717" s="256"/>
      <c r="H717" s="256"/>
      <c r="I717" s="257"/>
    </row>
    <row r="718" spans="2:9" ht="15.75" customHeight="1" x14ac:dyDescent="0.25">
      <c r="B718" s="256"/>
      <c r="C718" s="256"/>
      <c r="D718" s="256"/>
      <c r="E718" s="256"/>
      <c r="F718" s="256"/>
      <c r="G718" s="256"/>
      <c r="H718" s="256"/>
      <c r="I718" s="257"/>
    </row>
    <row r="719" spans="2:9" ht="15.75" customHeight="1" x14ac:dyDescent="0.25">
      <c r="B719" s="256"/>
      <c r="C719" s="256"/>
      <c r="D719" s="256"/>
      <c r="E719" s="256"/>
      <c r="F719" s="256"/>
      <c r="G719" s="256"/>
      <c r="H719" s="256"/>
      <c r="I719" s="257"/>
    </row>
    <row r="720" spans="2:9" ht="15.75" customHeight="1" x14ac:dyDescent="0.25">
      <c r="B720" s="256"/>
      <c r="C720" s="256"/>
      <c r="D720" s="256"/>
      <c r="E720" s="256"/>
      <c r="F720" s="256"/>
      <c r="G720" s="256"/>
      <c r="H720" s="256"/>
      <c r="I720" s="257"/>
    </row>
    <row r="721" spans="2:9" ht="15.75" customHeight="1" x14ac:dyDescent="0.25">
      <c r="B721" s="256"/>
      <c r="C721" s="256"/>
      <c r="D721" s="256"/>
      <c r="E721" s="256"/>
      <c r="F721" s="256"/>
      <c r="G721" s="256"/>
      <c r="H721" s="256"/>
      <c r="I721" s="257"/>
    </row>
    <row r="722" spans="2:9" ht="15.75" customHeight="1" x14ac:dyDescent="0.25">
      <c r="B722" s="256"/>
      <c r="C722" s="256"/>
      <c r="D722" s="256"/>
      <c r="E722" s="256"/>
      <c r="F722" s="256"/>
      <c r="G722" s="256"/>
      <c r="H722" s="256"/>
      <c r="I722" s="257"/>
    </row>
    <row r="723" spans="2:9" ht="15.75" customHeight="1" x14ac:dyDescent="0.25">
      <c r="B723" s="256"/>
      <c r="C723" s="256"/>
      <c r="D723" s="256"/>
      <c r="E723" s="256"/>
      <c r="F723" s="256"/>
      <c r="G723" s="256"/>
      <c r="H723" s="256"/>
      <c r="I723" s="257"/>
    </row>
    <row r="724" spans="2:9" ht="15.75" customHeight="1" x14ac:dyDescent="0.25">
      <c r="B724" s="256"/>
      <c r="C724" s="256"/>
      <c r="D724" s="256"/>
      <c r="E724" s="256"/>
      <c r="F724" s="256"/>
      <c r="G724" s="256"/>
      <c r="H724" s="256"/>
      <c r="I724" s="257"/>
    </row>
    <row r="725" spans="2:9" ht="15.75" customHeight="1" x14ac:dyDescent="0.25">
      <c r="B725" s="256"/>
      <c r="C725" s="256"/>
      <c r="D725" s="256"/>
      <c r="E725" s="256"/>
      <c r="F725" s="256"/>
      <c r="G725" s="256"/>
      <c r="H725" s="256"/>
      <c r="I725" s="257"/>
    </row>
    <row r="726" spans="2:9" ht="15.75" customHeight="1" x14ac:dyDescent="0.25">
      <c r="B726" s="256"/>
      <c r="C726" s="256"/>
      <c r="D726" s="256"/>
      <c r="E726" s="256"/>
      <c r="F726" s="256"/>
      <c r="G726" s="256"/>
      <c r="H726" s="256"/>
      <c r="I726" s="257"/>
    </row>
    <row r="727" spans="2:9" ht="15.75" customHeight="1" x14ac:dyDescent="0.25">
      <c r="B727" s="256"/>
      <c r="C727" s="256"/>
      <c r="D727" s="256"/>
      <c r="E727" s="256"/>
      <c r="F727" s="256"/>
      <c r="G727" s="256"/>
      <c r="H727" s="256"/>
      <c r="I727" s="257"/>
    </row>
    <row r="728" spans="2:9" ht="15.75" customHeight="1" x14ac:dyDescent="0.25">
      <c r="B728" s="256"/>
      <c r="C728" s="256"/>
      <c r="D728" s="256"/>
      <c r="E728" s="256"/>
      <c r="F728" s="256"/>
      <c r="G728" s="256"/>
      <c r="H728" s="256"/>
      <c r="I728" s="257"/>
    </row>
    <row r="729" spans="2:9" ht="15.75" customHeight="1" x14ac:dyDescent="0.25">
      <c r="B729" s="256"/>
      <c r="C729" s="256"/>
      <c r="D729" s="256"/>
      <c r="E729" s="256"/>
      <c r="F729" s="256"/>
      <c r="G729" s="256"/>
      <c r="H729" s="256"/>
      <c r="I729" s="257"/>
    </row>
    <row r="730" spans="2:9" ht="15.75" customHeight="1" x14ac:dyDescent="0.25">
      <c r="B730" s="256"/>
      <c r="C730" s="256"/>
      <c r="D730" s="256"/>
      <c r="E730" s="256"/>
      <c r="F730" s="256"/>
      <c r="G730" s="256"/>
      <c r="H730" s="256"/>
      <c r="I730" s="257"/>
    </row>
    <row r="731" spans="2:9" ht="15.75" customHeight="1" x14ac:dyDescent="0.25">
      <c r="B731" s="256"/>
      <c r="C731" s="256"/>
      <c r="D731" s="256"/>
      <c r="E731" s="256"/>
      <c r="F731" s="256"/>
      <c r="G731" s="256"/>
      <c r="H731" s="256"/>
      <c r="I731" s="257"/>
    </row>
    <row r="732" spans="2:9" ht="15.75" customHeight="1" x14ac:dyDescent="0.25">
      <c r="B732" s="256"/>
      <c r="C732" s="256"/>
      <c r="D732" s="256"/>
      <c r="E732" s="256"/>
      <c r="F732" s="256"/>
      <c r="G732" s="256"/>
      <c r="H732" s="256"/>
      <c r="I732" s="257"/>
    </row>
    <row r="733" spans="2:9" ht="15.75" customHeight="1" x14ac:dyDescent="0.25">
      <c r="B733" s="256"/>
      <c r="C733" s="256"/>
      <c r="D733" s="256"/>
      <c r="E733" s="256"/>
      <c r="F733" s="256"/>
      <c r="G733" s="256"/>
      <c r="H733" s="256"/>
      <c r="I733" s="257"/>
    </row>
    <row r="734" spans="2:9" ht="15.75" customHeight="1" x14ac:dyDescent="0.25">
      <c r="B734" s="256"/>
      <c r="C734" s="256"/>
      <c r="D734" s="256"/>
      <c r="E734" s="256"/>
      <c r="F734" s="256"/>
      <c r="G734" s="256"/>
      <c r="H734" s="256"/>
      <c r="I734" s="257"/>
    </row>
    <row r="735" spans="2:9" ht="15.75" customHeight="1" x14ac:dyDescent="0.25">
      <c r="B735" s="256"/>
      <c r="C735" s="256"/>
      <c r="D735" s="256"/>
      <c r="E735" s="256"/>
      <c r="F735" s="256"/>
      <c r="G735" s="256"/>
      <c r="H735" s="256"/>
      <c r="I735" s="257"/>
    </row>
    <row r="736" spans="2:9" ht="15.75" customHeight="1" x14ac:dyDescent="0.25">
      <c r="B736" s="256"/>
      <c r="C736" s="256"/>
      <c r="D736" s="256"/>
      <c r="E736" s="256"/>
      <c r="F736" s="256"/>
      <c r="G736" s="256"/>
      <c r="H736" s="256"/>
      <c r="I736" s="257"/>
    </row>
    <row r="737" spans="2:9" ht="15.75" customHeight="1" x14ac:dyDescent="0.25">
      <c r="B737" s="256"/>
      <c r="C737" s="256"/>
      <c r="D737" s="256"/>
      <c r="E737" s="256"/>
      <c r="F737" s="256"/>
      <c r="G737" s="256"/>
      <c r="H737" s="256"/>
      <c r="I737" s="257"/>
    </row>
    <row r="738" spans="2:9" ht="15.75" customHeight="1" x14ac:dyDescent="0.25">
      <c r="B738" s="256"/>
      <c r="C738" s="256"/>
      <c r="D738" s="256"/>
      <c r="E738" s="256"/>
      <c r="F738" s="256"/>
      <c r="G738" s="256"/>
      <c r="H738" s="256"/>
      <c r="I738" s="257"/>
    </row>
    <row r="739" spans="2:9" ht="15.75" customHeight="1" x14ac:dyDescent="0.25">
      <c r="B739" s="256"/>
      <c r="C739" s="256"/>
      <c r="D739" s="256"/>
      <c r="E739" s="256"/>
      <c r="F739" s="256"/>
      <c r="G739" s="256"/>
      <c r="H739" s="256"/>
      <c r="I739" s="257"/>
    </row>
    <row r="740" spans="2:9" ht="15.75" customHeight="1" x14ac:dyDescent="0.25">
      <c r="B740" s="256"/>
      <c r="C740" s="256"/>
      <c r="D740" s="256"/>
      <c r="E740" s="256"/>
      <c r="F740" s="256"/>
      <c r="G740" s="256"/>
      <c r="H740" s="256"/>
      <c r="I740" s="257"/>
    </row>
    <row r="741" spans="2:9" ht="15.75" customHeight="1" x14ac:dyDescent="0.25">
      <c r="B741" s="256"/>
      <c r="C741" s="256"/>
      <c r="D741" s="256"/>
      <c r="E741" s="256"/>
      <c r="F741" s="256"/>
      <c r="G741" s="256"/>
      <c r="H741" s="256"/>
      <c r="I741" s="257"/>
    </row>
    <row r="742" spans="2:9" ht="15.75" customHeight="1" x14ac:dyDescent="0.25">
      <c r="B742" s="256"/>
      <c r="C742" s="256"/>
      <c r="D742" s="256"/>
      <c r="E742" s="256"/>
      <c r="F742" s="256"/>
      <c r="G742" s="256"/>
      <c r="H742" s="256"/>
      <c r="I742" s="257"/>
    </row>
    <row r="743" spans="2:9" ht="15.75" customHeight="1" x14ac:dyDescent="0.25">
      <c r="B743" s="256"/>
      <c r="C743" s="256"/>
      <c r="D743" s="256"/>
      <c r="E743" s="256"/>
      <c r="F743" s="256"/>
      <c r="G743" s="256"/>
      <c r="H743" s="256"/>
      <c r="I743" s="257"/>
    </row>
    <row r="744" spans="2:9" ht="15.75" customHeight="1" x14ac:dyDescent="0.25">
      <c r="B744" s="256"/>
      <c r="C744" s="256"/>
      <c r="D744" s="256"/>
      <c r="E744" s="256"/>
      <c r="F744" s="256"/>
      <c r="G744" s="256"/>
      <c r="H744" s="256"/>
      <c r="I744" s="257"/>
    </row>
    <row r="745" spans="2:9" ht="15.75" customHeight="1" x14ac:dyDescent="0.25">
      <c r="B745" s="256"/>
      <c r="C745" s="256"/>
      <c r="D745" s="256"/>
      <c r="E745" s="256"/>
      <c r="F745" s="256"/>
      <c r="G745" s="256"/>
      <c r="H745" s="256"/>
      <c r="I745" s="257"/>
    </row>
    <row r="746" spans="2:9" ht="15.75" customHeight="1" x14ac:dyDescent="0.25">
      <c r="B746" s="256"/>
      <c r="C746" s="256"/>
      <c r="D746" s="256"/>
      <c r="E746" s="256"/>
      <c r="F746" s="256"/>
      <c r="G746" s="256"/>
      <c r="H746" s="256"/>
      <c r="I746" s="257"/>
    </row>
    <row r="747" spans="2:9" ht="15.75" customHeight="1" x14ac:dyDescent="0.25">
      <c r="B747" s="256"/>
      <c r="C747" s="256"/>
      <c r="D747" s="256"/>
      <c r="E747" s="256"/>
      <c r="F747" s="256"/>
      <c r="G747" s="256"/>
      <c r="H747" s="256"/>
      <c r="I747" s="257"/>
    </row>
    <row r="748" spans="2:9" ht="15.75" customHeight="1" x14ac:dyDescent="0.25">
      <c r="B748" s="256"/>
      <c r="C748" s="256"/>
      <c r="D748" s="256"/>
      <c r="E748" s="256"/>
      <c r="F748" s="256"/>
      <c r="G748" s="256"/>
      <c r="H748" s="256"/>
      <c r="I748" s="257"/>
    </row>
    <row r="749" spans="2:9" ht="15.75" customHeight="1" x14ac:dyDescent="0.25">
      <c r="B749" s="256"/>
      <c r="C749" s="256"/>
      <c r="D749" s="256"/>
      <c r="E749" s="256"/>
      <c r="F749" s="256"/>
      <c r="G749" s="256"/>
      <c r="H749" s="256"/>
      <c r="I749" s="257"/>
    </row>
    <row r="750" spans="2:9" ht="15.75" customHeight="1" x14ac:dyDescent="0.25">
      <c r="B750" s="256"/>
      <c r="C750" s="256"/>
      <c r="D750" s="256"/>
      <c r="E750" s="256"/>
      <c r="F750" s="256"/>
      <c r="G750" s="256"/>
      <c r="H750" s="256"/>
      <c r="I750" s="257"/>
    </row>
    <row r="751" spans="2:9" ht="15.75" customHeight="1" x14ac:dyDescent="0.25">
      <c r="B751" s="256"/>
      <c r="C751" s="256"/>
      <c r="D751" s="256"/>
      <c r="E751" s="256"/>
      <c r="F751" s="256"/>
      <c r="G751" s="256"/>
      <c r="H751" s="256"/>
      <c r="I751" s="257"/>
    </row>
    <row r="752" spans="2:9" ht="15.75" customHeight="1" x14ac:dyDescent="0.25">
      <c r="B752" s="256"/>
      <c r="C752" s="256"/>
      <c r="D752" s="256"/>
      <c r="E752" s="256"/>
      <c r="F752" s="256"/>
      <c r="G752" s="256"/>
      <c r="H752" s="256"/>
      <c r="I752" s="257"/>
    </row>
    <row r="753" spans="2:9" ht="15.75" customHeight="1" x14ac:dyDescent="0.25">
      <c r="B753" s="256"/>
      <c r="C753" s="256"/>
      <c r="D753" s="256"/>
      <c r="E753" s="256"/>
      <c r="F753" s="256"/>
      <c r="G753" s="256"/>
      <c r="H753" s="256"/>
      <c r="I753" s="257"/>
    </row>
    <row r="754" spans="2:9" ht="15.75" customHeight="1" x14ac:dyDescent="0.25">
      <c r="B754" s="256"/>
      <c r="C754" s="256"/>
      <c r="D754" s="256"/>
      <c r="E754" s="256"/>
      <c r="F754" s="256"/>
      <c r="G754" s="256"/>
      <c r="H754" s="256"/>
      <c r="I754" s="257"/>
    </row>
    <row r="755" spans="2:9" ht="15.75" customHeight="1" x14ac:dyDescent="0.25">
      <c r="B755" s="256"/>
      <c r="C755" s="256"/>
      <c r="D755" s="256"/>
      <c r="E755" s="256"/>
      <c r="F755" s="256"/>
      <c r="G755" s="256"/>
      <c r="H755" s="256"/>
      <c r="I755" s="257"/>
    </row>
    <row r="756" spans="2:9" ht="15.75" customHeight="1" x14ac:dyDescent="0.25">
      <c r="B756" s="256"/>
      <c r="C756" s="256"/>
      <c r="D756" s="256"/>
      <c r="E756" s="256"/>
      <c r="F756" s="256"/>
      <c r="G756" s="256"/>
      <c r="H756" s="256"/>
      <c r="I756" s="257"/>
    </row>
    <row r="757" spans="2:9" ht="15.75" customHeight="1" x14ac:dyDescent="0.25">
      <c r="B757" s="256"/>
      <c r="C757" s="256"/>
      <c r="D757" s="256"/>
      <c r="E757" s="256"/>
      <c r="F757" s="256"/>
      <c r="G757" s="256"/>
      <c r="H757" s="256"/>
      <c r="I757" s="257"/>
    </row>
    <row r="758" spans="2:9" ht="15.75" customHeight="1" x14ac:dyDescent="0.25">
      <c r="B758" s="256"/>
      <c r="C758" s="256"/>
      <c r="D758" s="256"/>
      <c r="E758" s="256"/>
      <c r="F758" s="256"/>
      <c r="G758" s="256"/>
      <c r="H758" s="256"/>
      <c r="I758" s="257"/>
    </row>
    <row r="759" spans="2:9" ht="15.75" customHeight="1" x14ac:dyDescent="0.25">
      <c r="B759" s="256"/>
      <c r="C759" s="256"/>
      <c r="D759" s="256"/>
      <c r="E759" s="256"/>
      <c r="F759" s="256"/>
      <c r="G759" s="256"/>
      <c r="H759" s="256"/>
      <c r="I759" s="257"/>
    </row>
    <row r="760" spans="2:9" ht="15.75" customHeight="1" x14ac:dyDescent="0.25">
      <c r="B760" s="256"/>
      <c r="C760" s="256"/>
      <c r="D760" s="256"/>
      <c r="E760" s="256"/>
      <c r="F760" s="256"/>
      <c r="G760" s="256"/>
      <c r="H760" s="256"/>
      <c r="I760" s="257"/>
    </row>
    <row r="761" spans="2:9" ht="15.75" customHeight="1" x14ac:dyDescent="0.25">
      <c r="B761" s="256"/>
      <c r="C761" s="256"/>
      <c r="D761" s="256"/>
      <c r="E761" s="256"/>
      <c r="F761" s="256"/>
      <c r="G761" s="256"/>
      <c r="H761" s="256"/>
      <c r="I761" s="257"/>
    </row>
    <row r="762" spans="2:9" ht="15.75" customHeight="1" x14ac:dyDescent="0.25">
      <c r="B762" s="256"/>
      <c r="C762" s="256"/>
      <c r="D762" s="256"/>
      <c r="E762" s="256"/>
      <c r="F762" s="256"/>
      <c r="G762" s="256"/>
      <c r="H762" s="256"/>
      <c r="I762" s="257"/>
    </row>
    <row r="763" spans="2:9" ht="15.75" customHeight="1" x14ac:dyDescent="0.25">
      <c r="B763" s="256"/>
      <c r="C763" s="256"/>
      <c r="D763" s="256"/>
      <c r="E763" s="256"/>
      <c r="F763" s="256"/>
      <c r="G763" s="256"/>
      <c r="H763" s="256"/>
      <c r="I763" s="257"/>
    </row>
    <row r="764" spans="2:9" ht="15.75" customHeight="1" x14ac:dyDescent="0.25">
      <c r="B764" s="256"/>
      <c r="C764" s="256"/>
      <c r="D764" s="256"/>
      <c r="E764" s="256"/>
      <c r="F764" s="256"/>
      <c r="G764" s="256"/>
      <c r="H764" s="256"/>
      <c r="I764" s="257"/>
    </row>
    <row r="765" spans="2:9" ht="15.75" customHeight="1" x14ac:dyDescent="0.25">
      <c r="B765" s="256"/>
      <c r="C765" s="256"/>
      <c r="D765" s="256"/>
      <c r="E765" s="256"/>
      <c r="F765" s="256"/>
      <c r="G765" s="256"/>
      <c r="H765" s="256"/>
      <c r="I765" s="257"/>
    </row>
    <row r="766" spans="2:9" ht="15.75" customHeight="1" x14ac:dyDescent="0.25">
      <c r="B766" s="256"/>
      <c r="C766" s="256"/>
      <c r="D766" s="256"/>
      <c r="E766" s="256"/>
      <c r="F766" s="256"/>
      <c r="G766" s="256"/>
      <c r="H766" s="256"/>
      <c r="I766" s="257"/>
    </row>
    <row r="767" spans="2:9" ht="15.75" customHeight="1" x14ac:dyDescent="0.25">
      <c r="B767" s="256"/>
      <c r="C767" s="256"/>
      <c r="D767" s="256"/>
      <c r="E767" s="256"/>
      <c r="F767" s="256"/>
      <c r="G767" s="256"/>
      <c r="H767" s="256"/>
      <c r="I767" s="257"/>
    </row>
    <row r="768" spans="2:9" ht="15.75" customHeight="1" x14ac:dyDescent="0.25">
      <c r="B768" s="256"/>
      <c r="C768" s="256"/>
      <c r="D768" s="256"/>
      <c r="E768" s="256"/>
      <c r="F768" s="256"/>
      <c r="G768" s="256"/>
      <c r="H768" s="256"/>
      <c r="I768" s="257"/>
    </row>
    <row r="769" spans="2:9" ht="15.75" customHeight="1" x14ac:dyDescent="0.25">
      <c r="B769" s="256"/>
      <c r="C769" s="256"/>
      <c r="D769" s="256"/>
      <c r="E769" s="256"/>
      <c r="F769" s="256"/>
      <c r="G769" s="256"/>
      <c r="H769" s="256"/>
      <c r="I769" s="257"/>
    </row>
    <row r="770" spans="2:9" ht="15.75" customHeight="1" x14ac:dyDescent="0.25">
      <c r="B770" s="256"/>
      <c r="C770" s="256"/>
      <c r="D770" s="256"/>
      <c r="E770" s="256"/>
      <c r="F770" s="256"/>
      <c r="G770" s="256"/>
      <c r="H770" s="256"/>
      <c r="I770" s="257"/>
    </row>
    <row r="771" spans="2:9" ht="15.75" customHeight="1" x14ac:dyDescent="0.25">
      <c r="B771" s="256"/>
      <c r="C771" s="256"/>
      <c r="D771" s="256"/>
      <c r="E771" s="256"/>
      <c r="F771" s="256"/>
      <c r="G771" s="256"/>
      <c r="H771" s="256"/>
      <c r="I771" s="257"/>
    </row>
    <row r="772" spans="2:9" ht="15.75" customHeight="1" x14ac:dyDescent="0.25">
      <c r="B772" s="256"/>
      <c r="C772" s="256"/>
      <c r="D772" s="256"/>
      <c r="E772" s="256"/>
      <c r="F772" s="256"/>
      <c r="G772" s="256"/>
      <c r="H772" s="256"/>
      <c r="I772" s="257"/>
    </row>
    <row r="773" spans="2:9" ht="15.75" customHeight="1" x14ac:dyDescent="0.25">
      <c r="B773" s="256"/>
      <c r="C773" s="256"/>
      <c r="D773" s="256"/>
      <c r="E773" s="256"/>
      <c r="F773" s="256"/>
      <c r="G773" s="256"/>
      <c r="H773" s="256"/>
      <c r="I773" s="257"/>
    </row>
    <row r="774" spans="2:9" ht="15.75" customHeight="1" x14ac:dyDescent="0.25">
      <c r="B774" s="256"/>
      <c r="C774" s="256"/>
      <c r="D774" s="256"/>
      <c r="E774" s="256"/>
      <c r="F774" s="256"/>
      <c r="G774" s="256"/>
      <c r="H774" s="256"/>
      <c r="I774" s="257"/>
    </row>
    <row r="775" spans="2:9" ht="15.75" customHeight="1" x14ac:dyDescent="0.25">
      <c r="B775" s="256"/>
      <c r="C775" s="256"/>
      <c r="D775" s="256"/>
      <c r="E775" s="256"/>
      <c r="F775" s="256"/>
      <c r="G775" s="256"/>
      <c r="H775" s="256"/>
      <c r="I775" s="257"/>
    </row>
    <row r="776" spans="2:9" ht="15.75" customHeight="1" x14ac:dyDescent="0.25">
      <c r="B776" s="256"/>
      <c r="C776" s="256"/>
      <c r="D776" s="256"/>
      <c r="E776" s="256"/>
      <c r="F776" s="256"/>
      <c r="G776" s="256"/>
      <c r="H776" s="256"/>
      <c r="I776" s="257"/>
    </row>
    <row r="777" spans="2:9" ht="15.75" customHeight="1" x14ac:dyDescent="0.25">
      <c r="B777" s="256"/>
      <c r="C777" s="256"/>
      <c r="D777" s="256"/>
      <c r="E777" s="256"/>
      <c r="F777" s="256"/>
      <c r="G777" s="256"/>
      <c r="H777" s="256"/>
      <c r="I777" s="257"/>
    </row>
    <row r="778" spans="2:9" ht="15.75" customHeight="1" x14ac:dyDescent="0.25">
      <c r="B778" s="256"/>
      <c r="C778" s="256"/>
      <c r="D778" s="256"/>
      <c r="E778" s="256"/>
      <c r="F778" s="256"/>
      <c r="G778" s="256"/>
      <c r="H778" s="256"/>
      <c r="I778" s="257"/>
    </row>
    <row r="779" spans="2:9" ht="15.75" customHeight="1" x14ac:dyDescent="0.25">
      <c r="B779" s="256"/>
      <c r="C779" s="256"/>
      <c r="D779" s="256"/>
      <c r="E779" s="256"/>
      <c r="F779" s="256"/>
      <c r="G779" s="256"/>
      <c r="H779" s="256"/>
      <c r="I779" s="257"/>
    </row>
    <row r="780" spans="2:9" ht="15.75" customHeight="1" x14ac:dyDescent="0.25">
      <c r="B780" s="256"/>
      <c r="C780" s="256"/>
      <c r="D780" s="256"/>
      <c r="E780" s="256"/>
      <c r="F780" s="256"/>
      <c r="G780" s="256"/>
      <c r="H780" s="256"/>
      <c r="I780" s="257"/>
    </row>
    <row r="781" spans="2:9" ht="15.75" customHeight="1" x14ac:dyDescent="0.25">
      <c r="B781" s="256"/>
      <c r="C781" s="256"/>
      <c r="D781" s="256"/>
      <c r="E781" s="256"/>
      <c r="F781" s="256"/>
      <c r="G781" s="256"/>
      <c r="H781" s="256"/>
      <c r="I781" s="257"/>
    </row>
    <row r="782" spans="2:9" ht="15.75" customHeight="1" x14ac:dyDescent="0.25">
      <c r="B782" s="256"/>
      <c r="C782" s="256"/>
      <c r="D782" s="256"/>
      <c r="E782" s="256"/>
      <c r="F782" s="256"/>
      <c r="G782" s="256"/>
      <c r="H782" s="256"/>
      <c r="I782" s="257"/>
    </row>
    <row r="783" spans="2:9" ht="15.75" customHeight="1" x14ac:dyDescent="0.25">
      <c r="B783" s="256"/>
      <c r="C783" s="256"/>
      <c r="D783" s="256"/>
      <c r="E783" s="256"/>
      <c r="F783" s="256"/>
      <c r="G783" s="256"/>
      <c r="H783" s="256"/>
      <c r="I783" s="257"/>
    </row>
    <row r="784" spans="2:9" ht="15.75" customHeight="1" x14ac:dyDescent="0.25">
      <c r="B784" s="256"/>
      <c r="C784" s="256"/>
      <c r="D784" s="256"/>
      <c r="E784" s="256"/>
      <c r="F784" s="256"/>
      <c r="G784" s="256"/>
      <c r="H784" s="256"/>
      <c r="I784" s="257"/>
    </row>
    <row r="785" spans="2:9" ht="15.75" customHeight="1" x14ac:dyDescent="0.25">
      <c r="B785" s="256"/>
      <c r="C785" s="256"/>
      <c r="D785" s="256"/>
      <c r="E785" s="256"/>
      <c r="F785" s="256"/>
      <c r="G785" s="256"/>
      <c r="H785" s="256"/>
      <c r="I785" s="257"/>
    </row>
    <row r="786" spans="2:9" ht="15.75" customHeight="1" x14ac:dyDescent="0.25">
      <c r="B786" s="256"/>
      <c r="C786" s="256"/>
      <c r="D786" s="256"/>
      <c r="E786" s="256"/>
      <c r="F786" s="256"/>
      <c r="G786" s="256"/>
      <c r="H786" s="256"/>
      <c r="I786" s="257"/>
    </row>
    <row r="787" spans="2:9" ht="15.75" customHeight="1" x14ac:dyDescent="0.25">
      <c r="B787" s="256"/>
      <c r="C787" s="256"/>
      <c r="D787" s="256"/>
      <c r="E787" s="256"/>
      <c r="F787" s="256"/>
      <c r="G787" s="256"/>
      <c r="H787" s="256"/>
      <c r="I787" s="257"/>
    </row>
    <row r="788" spans="2:9" ht="15.75" customHeight="1" x14ac:dyDescent="0.25">
      <c r="B788" s="256"/>
      <c r="C788" s="256"/>
      <c r="D788" s="256"/>
      <c r="E788" s="256"/>
      <c r="F788" s="256"/>
      <c r="G788" s="256"/>
      <c r="H788" s="256"/>
      <c r="I788" s="257"/>
    </row>
    <row r="789" spans="2:9" ht="15.75" customHeight="1" x14ac:dyDescent="0.25">
      <c r="B789" s="256"/>
      <c r="C789" s="256"/>
      <c r="D789" s="256"/>
      <c r="E789" s="256"/>
      <c r="F789" s="256"/>
      <c r="G789" s="256"/>
      <c r="H789" s="256"/>
      <c r="I789" s="257"/>
    </row>
    <row r="790" spans="2:9" ht="15.75" customHeight="1" x14ac:dyDescent="0.25">
      <c r="B790" s="256"/>
      <c r="C790" s="256"/>
      <c r="D790" s="256"/>
      <c r="E790" s="256"/>
      <c r="F790" s="256"/>
      <c r="G790" s="256"/>
      <c r="H790" s="256"/>
      <c r="I790" s="257"/>
    </row>
    <row r="791" spans="2:9" ht="15.75" customHeight="1" x14ac:dyDescent="0.25">
      <c r="B791" s="256"/>
      <c r="C791" s="256"/>
      <c r="D791" s="256"/>
      <c r="E791" s="256"/>
      <c r="F791" s="256"/>
      <c r="G791" s="256"/>
      <c r="H791" s="256"/>
      <c r="I791" s="257"/>
    </row>
    <row r="792" spans="2:9" ht="15.75" customHeight="1" x14ac:dyDescent="0.25">
      <c r="B792" s="256"/>
      <c r="C792" s="256"/>
      <c r="D792" s="256"/>
      <c r="E792" s="256"/>
      <c r="F792" s="256"/>
      <c r="G792" s="256"/>
      <c r="H792" s="256"/>
      <c r="I792" s="257"/>
    </row>
    <row r="793" spans="2:9" ht="15.75" customHeight="1" x14ac:dyDescent="0.25">
      <c r="B793" s="256"/>
      <c r="C793" s="256"/>
      <c r="D793" s="256"/>
      <c r="E793" s="256"/>
      <c r="F793" s="256"/>
      <c r="G793" s="256"/>
      <c r="H793" s="256"/>
      <c r="I793" s="257"/>
    </row>
    <row r="794" spans="2:9" ht="15.75" customHeight="1" x14ac:dyDescent="0.25">
      <c r="B794" s="256"/>
      <c r="C794" s="256"/>
      <c r="D794" s="256"/>
      <c r="E794" s="256"/>
      <c r="F794" s="256"/>
      <c r="G794" s="256"/>
      <c r="H794" s="256"/>
      <c r="I794" s="257"/>
    </row>
    <row r="795" spans="2:9" ht="15.75" customHeight="1" x14ac:dyDescent="0.25">
      <c r="B795" s="256"/>
      <c r="C795" s="256"/>
      <c r="D795" s="256"/>
      <c r="E795" s="256"/>
      <c r="F795" s="256"/>
      <c r="G795" s="256"/>
      <c r="H795" s="256"/>
      <c r="I795" s="257"/>
    </row>
    <row r="796" spans="2:9" ht="15.75" customHeight="1" x14ac:dyDescent="0.25">
      <c r="B796" s="256"/>
      <c r="C796" s="256"/>
      <c r="D796" s="256"/>
      <c r="E796" s="256"/>
      <c r="F796" s="256"/>
      <c r="G796" s="256"/>
      <c r="H796" s="256"/>
      <c r="I796" s="257"/>
    </row>
    <row r="797" spans="2:9" ht="15.75" customHeight="1" x14ac:dyDescent="0.25">
      <c r="B797" s="256"/>
      <c r="C797" s="256"/>
      <c r="D797" s="256"/>
      <c r="E797" s="256"/>
      <c r="F797" s="256"/>
      <c r="G797" s="256"/>
      <c r="H797" s="256"/>
      <c r="I797" s="257"/>
    </row>
    <row r="798" spans="2:9" ht="15.75" customHeight="1" x14ac:dyDescent="0.25">
      <c r="B798" s="256"/>
      <c r="C798" s="256"/>
      <c r="D798" s="256"/>
      <c r="E798" s="256"/>
      <c r="F798" s="256"/>
      <c r="G798" s="256"/>
      <c r="H798" s="256"/>
      <c r="I798" s="257"/>
    </row>
    <row r="799" spans="2:9" ht="15.75" customHeight="1" x14ac:dyDescent="0.25">
      <c r="B799" s="256"/>
      <c r="C799" s="256"/>
      <c r="D799" s="256"/>
      <c r="E799" s="256"/>
      <c r="F799" s="256"/>
      <c r="G799" s="256"/>
      <c r="H799" s="256"/>
      <c r="I799" s="257"/>
    </row>
    <row r="800" spans="2:9" ht="15.75" customHeight="1" x14ac:dyDescent="0.25">
      <c r="B800" s="256"/>
      <c r="C800" s="256"/>
      <c r="D800" s="256"/>
      <c r="E800" s="256"/>
      <c r="F800" s="256"/>
      <c r="G800" s="256"/>
      <c r="H800" s="256"/>
      <c r="I800" s="257"/>
    </row>
    <row r="801" spans="2:9" ht="15.75" customHeight="1" x14ac:dyDescent="0.25">
      <c r="B801" s="256"/>
      <c r="C801" s="256"/>
      <c r="D801" s="256"/>
      <c r="E801" s="256"/>
      <c r="F801" s="256"/>
      <c r="G801" s="256"/>
      <c r="H801" s="256"/>
      <c r="I801" s="257"/>
    </row>
    <row r="802" spans="2:9" ht="15.75" customHeight="1" x14ac:dyDescent="0.25">
      <c r="B802" s="256"/>
      <c r="C802" s="256"/>
      <c r="D802" s="256"/>
      <c r="E802" s="256"/>
      <c r="F802" s="256"/>
      <c r="G802" s="256"/>
      <c r="H802" s="256"/>
      <c r="I802" s="257"/>
    </row>
    <row r="803" spans="2:9" ht="15.75" customHeight="1" x14ac:dyDescent="0.25">
      <c r="B803" s="256"/>
      <c r="C803" s="256"/>
      <c r="D803" s="256"/>
      <c r="E803" s="256"/>
      <c r="F803" s="256"/>
      <c r="G803" s="256"/>
      <c r="H803" s="256"/>
      <c r="I803" s="257"/>
    </row>
    <row r="804" spans="2:9" ht="15.75" customHeight="1" x14ac:dyDescent="0.25">
      <c r="B804" s="256"/>
      <c r="C804" s="256"/>
      <c r="D804" s="256"/>
      <c r="E804" s="256"/>
      <c r="F804" s="256"/>
      <c r="G804" s="256"/>
      <c r="H804" s="256"/>
      <c r="I804" s="257"/>
    </row>
    <row r="805" spans="2:9" ht="15.75" customHeight="1" x14ac:dyDescent="0.25">
      <c r="B805" s="256"/>
      <c r="C805" s="256"/>
      <c r="D805" s="256"/>
      <c r="E805" s="256"/>
      <c r="F805" s="256"/>
      <c r="G805" s="256"/>
      <c r="H805" s="256"/>
      <c r="I805" s="257"/>
    </row>
    <row r="806" spans="2:9" ht="15.75" customHeight="1" x14ac:dyDescent="0.25">
      <c r="B806" s="256"/>
      <c r="C806" s="256"/>
      <c r="D806" s="256"/>
      <c r="E806" s="256"/>
      <c r="F806" s="256"/>
      <c r="G806" s="256"/>
      <c r="H806" s="256"/>
      <c r="I806" s="257"/>
    </row>
    <row r="807" spans="2:9" ht="15.75" customHeight="1" x14ac:dyDescent="0.25">
      <c r="B807" s="256"/>
      <c r="C807" s="256"/>
      <c r="D807" s="256"/>
      <c r="E807" s="256"/>
      <c r="F807" s="256"/>
      <c r="G807" s="256"/>
      <c r="H807" s="256"/>
      <c r="I807" s="257"/>
    </row>
    <row r="808" spans="2:9" ht="15.75" customHeight="1" x14ac:dyDescent="0.25">
      <c r="B808" s="256"/>
      <c r="C808" s="256"/>
      <c r="D808" s="256"/>
      <c r="E808" s="256"/>
      <c r="F808" s="256"/>
      <c r="G808" s="256"/>
      <c r="H808" s="256"/>
      <c r="I808" s="257"/>
    </row>
    <row r="809" spans="2:9" ht="15.75" customHeight="1" x14ac:dyDescent="0.25">
      <c r="B809" s="256"/>
      <c r="C809" s="256"/>
      <c r="D809" s="256"/>
      <c r="E809" s="256"/>
      <c r="F809" s="256"/>
      <c r="G809" s="256"/>
      <c r="H809" s="256"/>
      <c r="I809" s="257"/>
    </row>
    <row r="810" spans="2:9" ht="15.75" customHeight="1" x14ac:dyDescent="0.25">
      <c r="B810" s="256"/>
      <c r="C810" s="256"/>
      <c r="D810" s="256"/>
      <c r="E810" s="256"/>
      <c r="F810" s="256"/>
      <c r="G810" s="256"/>
      <c r="H810" s="256"/>
      <c r="I810" s="257"/>
    </row>
    <row r="811" spans="2:9" ht="15.75" customHeight="1" x14ac:dyDescent="0.25">
      <c r="B811" s="256"/>
      <c r="C811" s="256"/>
      <c r="D811" s="256"/>
      <c r="E811" s="256"/>
      <c r="F811" s="256"/>
      <c r="G811" s="256"/>
      <c r="H811" s="256"/>
      <c r="I811" s="257"/>
    </row>
    <row r="812" spans="2:9" ht="15.75" customHeight="1" x14ac:dyDescent="0.25">
      <c r="B812" s="256"/>
      <c r="C812" s="256"/>
      <c r="D812" s="256"/>
      <c r="E812" s="256"/>
      <c r="F812" s="256"/>
      <c r="G812" s="256"/>
      <c r="H812" s="256"/>
      <c r="I812" s="257"/>
    </row>
    <row r="813" spans="2:9" ht="15.75" customHeight="1" x14ac:dyDescent="0.25">
      <c r="B813" s="256"/>
      <c r="C813" s="256"/>
      <c r="D813" s="256"/>
      <c r="E813" s="256"/>
      <c r="F813" s="256"/>
      <c r="G813" s="256"/>
      <c r="H813" s="256"/>
      <c r="I813" s="257"/>
    </row>
    <row r="814" spans="2:9" ht="15.75" customHeight="1" x14ac:dyDescent="0.25">
      <c r="B814" s="256"/>
      <c r="C814" s="256"/>
      <c r="D814" s="256"/>
      <c r="E814" s="256"/>
      <c r="F814" s="256"/>
      <c r="G814" s="256"/>
      <c r="H814" s="256"/>
      <c r="I814" s="257"/>
    </row>
    <row r="815" spans="2:9" ht="15.75" customHeight="1" x14ac:dyDescent="0.25">
      <c r="B815" s="256"/>
      <c r="C815" s="256"/>
      <c r="D815" s="256"/>
      <c r="E815" s="256"/>
      <c r="F815" s="256"/>
      <c r="G815" s="256"/>
      <c r="H815" s="256"/>
      <c r="I815" s="257"/>
    </row>
    <row r="816" spans="2:9" ht="15.75" customHeight="1" x14ac:dyDescent="0.25">
      <c r="B816" s="256"/>
      <c r="C816" s="256"/>
      <c r="D816" s="256"/>
      <c r="E816" s="256"/>
      <c r="F816" s="256"/>
      <c r="G816" s="256"/>
      <c r="H816" s="256"/>
      <c r="I816" s="257"/>
    </row>
    <row r="817" spans="2:9" ht="15.75" customHeight="1" x14ac:dyDescent="0.25">
      <c r="B817" s="256"/>
      <c r="C817" s="256"/>
      <c r="D817" s="256"/>
      <c r="E817" s="256"/>
      <c r="F817" s="256"/>
      <c r="G817" s="256"/>
      <c r="H817" s="256"/>
      <c r="I817" s="257"/>
    </row>
    <row r="818" spans="2:9" ht="15.75" customHeight="1" x14ac:dyDescent="0.25">
      <c r="B818" s="256"/>
      <c r="C818" s="256"/>
      <c r="D818" s="256"/>
      <c r="E818" s="256"/>
      <c r="F818" s="256"/>
      <c r="G818" s="256"/>
      <c r="H818" s="256"/>
      <c r="I818" s="257"/>
    </row>
    <row r="819" spans="2:9" ht="15.75" customHeight="1" x14ac:dyDescent="0.25">
      <c r="B819" s="256"/>
      <c r="C819" s="256"/>
      <c r="D819" s="256"/>
      <c r="E819" s="256"/>
      <c r="F819" s="256"/>
      <c r="G819" s="256"/>
      <c r="H819" s="256"/>
      <c r="I819" s="257"/>
    </row>
    <row r="820" spans="2:9" ht="15.75" customHeight="1" x14ac:dyDescent="0.25">
      <c r="B820" s="256"/>
      <c r="C820" s="256"/>
      <c r="D820" s="256"/>
      <c r="E820" s="256"/>
      <c r="F820" s="256"/>
      <c r="G820" s="256"/>
      <c r="H820" s="256"/>
      <c r="I820" s="257"/>
    </row>
    <row r="821" spans="2:9" ht="15.75" customHeight="1" x14ac:dyDescent="0.25">
      <c r="B821" s="256"/>
      <c r="C821" s="256"/>
      <c r="D821" s="256"/>
      <c r="E821" s="256"/>
      <c r="F821" s="256"/>
      <c r="G821" s="256"/>
      <c r="H821" s="256"/>
      <c r="I821" s="257"/>
    </row>
    <row r="822" spans="2:9" ht="15.75" customHeight="1" x14ac:dyDescent="0.25">
      <c r="B822" s="256"/>
      <c r="C822" s="256"/>
      <c r="D822" s="256"/>
      <c r="E822" s="256"/>
      <c r="F822" s="256"/>
      <c r="G822" s="256"/>
      <c r="H822" s="256"/>
      <c r="I822" s="257"/>
    </row>
    <row r="823" spans="2:9" ht="15.75" customHeight="1" x14ac:dyDescent="0.25">
      <c r="B823" s="256"/>
      <c r="C823" s="256"/>
      <c r="D823" s="256"/>
      <c r="E823" s="256"/>
      <c r="F823" s="256"/>
      <c r="G823" s="256"/>
      <c r="H823" s="256"/>
      <c r="I823" s="257"/>
    </row>
    <row r="824" spans="2:9" ht="15.75" customHeight="1" x14ac:dyDescent="0.25">
      <c r="B824" s="256"/>
      <c r="C824" s="256"/>
      <c r="D824" s="256"/>
      <c r="E824" s="256"/>
      <c r="F824" s="256"/>
      <c r="G824" s="256"/>
      <c r="H824" s="256"/>
      <c r="I824" s="257"/>
    </row>
    <row r="825" spans="2:9" ht="15.75" customHeight="1" x14ac:dyDescent="0.25">
      <c r="B825" s="256"/>
      <c r="C825" s="256"/>
      <c r="D825" s="256"/>
      <c r="E825" s="256"/>
      <c r="F825" s="256"/>
      <c r="G825" s="256"/>
      <c r="H825" s="256"/>
      <c r="I825" s="257"/>
    </row>
    <row r="826" spans="2:9" ht="15.75" customHeight="1" x14ac:dyDescent="0.25">
      <c r="B826" s="256"/>
      <c r="C826" s="256"/>
      <c r="D826" s="256"/>
      <c r="E826" s="256"/>
      <c r="F826" s="256"/>
      <c r="G826" s="256"/>
      <c r="H826" s="256"/>
      <c r="I826" s="257"/>
    </row>
    <row r="827" spans="2:9" ht="15.75" customHeight="1" x14ac:dyDescent="0.25">
      <c r="B827" s="256"/>
      <c r="C827" s="256"/>
      <c r="D827" s="256"/>
      <c r="E827" s="256"/>
      <c r="F827" s="256"/>
      <c r="G827" s="256"/>
      <c r="H827" s="256"/>
      <c r="I827" s="257"/>
    </row>
    <row r="828" spans="2:9" ht="15.75" customHeight="1" x14ac:dyDescent="0.25">
      <c r="B828" s="256"/>
      <c r="C828" s="256"/>
      <c r="D828" s="256"/>
      <c r="E828" s="256"/>
      <c r="F828" s="256"/>
      <c r="G828" s="256"/>
      <c r="H828" s="256"/>
      <c r="I828" s="257"/>
    </row>
    <row r="829" spans="2:9" ht="15.75" customHeight="1" x14ac:dyDescent="0.25">
      <c r="B829" s="256"/>
      <c r="C829" s="256"/>
      <c r="D829" s="256"/>
      <c r="E829" s="256"/>
      <c r="F829" s="256"/>
      <c r="G829" s="256"/>
      <c r="H829" s="256"/>
      <c r="I829" s="257"/>
    </row>
    <row r="830" spans="2:9" ht="15.75" customHeight="1" x14ac:dyDescent="0.25">
      <c r="B830" s="256"/>
      <c r="C830" s="256"/>
      <c r="D830" s="256"/>
      <c r="E830" s="256"/>
      <c r="F830" s="256"/>
      <c r="G830" s="256"/>
      <c r="H830" s="256"/>
      <c r="I830" s="257"/>
    </row>
    <row r="831" spans="2:9" ht="15.75" customHeight="1" x14ac:dyDescent="0.25">
      <c r="B831" s="256"/>
      <c r="C831" s="256"/>
      <c r="D831" s="256"/>
      <c r="E831" s="256"/>
      <c r="F831" s="256"/>
      <c r="G831" s="256"/>
      <c r="H831" s="256"/>
      <c r="I831" s="257"/>
    </row>
    <row r="832" spans="2:9" ht="15.75" customHeight="1" x14ac:dyDescent="0.25">
      <c r="B832" s="256"/>
      <c r="C832" s="256"/>
      <c r="D832" s="256"/>
      <c r="E832" s="256"/>
      <c r="F832" s="256"/>
      <c r="G832" s="256"/>
      <c r="H832" s="256"/>
      <c r="I832" s="257"/>
    </row>
    <row r="833" spans="2:9" ht="15.75" customHeight="1" x14ac:dyDescent="0.25">
      <c r="B833" s="256"/>
      <c r="C833" s="256"/>
      <c r="D833" s="256"/>
      <c r="E833" s="256"/>
      <c r="F833" s="256"/>
      <c r="G833" s="256"/>
      <c r="H833" s="256"/>
      <c r="I833" s="257"/>
    </row>
    <row r="834" spans="2:9" ht="15.75" customHeight="1" x14ac:dyDescent="0.25">
      <c r="B834" s="256"/>
      <c r="C834" s="256"/>
      <c r="D834" s="256"/>
      <c r="E834" s="256"/>
      <c r="F834" s="256"/>
      <c r="G834" s="256"/>
      <c r="H834" s="256"/>
      <c r="I834" s="257"/>
    </row>
    <row r="835" spans="2:9" ht="15.75" customHeight="1" x14ac:dyDescent="0.25">
      <c r="B835" s="256"/>
      <c r="C835" s="256"/>
      <c r="D835" s="256"/>
      <c r="E835" s="256"/>
      <c r="F835" s="256"/>
      <c r="G835" s="256"/>
      <c r="H835" s="256"/>
      <c r="I835" s="257"/>
    </row>
    <row r="836" spans="2:9" ht="15.75" customHeight="1" x14ac:dyDescent="0.25">
      <c r="B836" s="256"/>
      <c r="C836" s="256"/>
      <c r="D836" s="256"/>
      <c r="E836" s="256"/>
      <c r="F836" s="256"/>
      <c r="G836" s="256"/>
      <c r="H836" s="256"/>
      <c r="I836" s="257"/>
    </row>
    <row r="837" spans="2:9" ht="15.75" customHeight="1" x14ac:dyDescent="0.25">
      <c r="B837" s="256"/>
      <c r="C837" s="256"/>
      <c r="D837" s="256"/>
      <c r="E837" s="256"/>
      <c r="F837" s="256"/>
      <c r="G837" s="256"/>
      <c r="H837" s="256"/>
      <c r="I837" s="257"/>
    </row>
    <row r="838" spans="2:9" ht="15.75" customHeight="1" x14ac:dyDescent="0.25">
      <c r="B838" s="256"/>
      <c r="C838" s="256"/>
      <c r="D838" s="256"/>
      <c r="E838" s="256"/>
      <c r="F838" s="256"/>
      <c r="G838" s="256"/>
      <c r="H838" s="256"/>
      <c r="I838" s="257"/>
    </row>
    <row r="839" spans="2:9" ht="15.75" customHeight="1" x14ac:dyDescent="0.25">
      <c r="B839" s="256"/>
      <c r="C839" s="256"/>
      <c r="D839" s="256"/>
      <c r="E839" s="256"/>
      <c r="F839" s="256"/>
      <c r="G839" s="256"/>
      <c r="H839" s="256"/>
      <c r="I839" s="257"/>
    </row>
    <row r="840" spans="2:9" ht="15.75" customHeight="1" x14ac:dyDescent="0.25">
      <c r="B840" s="256"/>
      <c r="C840" s="256"/>
      <c r="D840" s="256"/>
      <c r="E840" s="256"/>
      <c r="F840" s="256"/>
      <c r="G840" s="256"/>
      <c r="H840" s="256"/>
      <c r="I840" s="257"/>
    </row>
    <row r="841" spans="2:9" ht="15.75" customHeight="1" x14ac:dyDescent="0.25">
      <c r="B841" s="256"/>
      <c r="C841" s="256"/>
      <c r="D841" s="256"/>
      <c r="E841" s="256"/>
      <c r="F841" s="256"/>
      <c r="G841" s="256"/>
      <c r="H841" s="256"/>
      <c r="I841" s="257"/>
    </row>
    <row r="842" spans="2:9" ht="15.75" customHeight="1" x14ac:dyDescent="0.25">
      <c r="B842" s="256"/>
      <c r="C842" s="256"/>
      <c r="D842" s="256"/>
      <c r="E842" s="256"/>
      <c r="F842" s="256"/>
      <c r="G842" s="256"/>
      <c r="H842" s="256"/>
      <c r="I842" s="257"/>
    </row>
    <row r="843" spans="2:9" ht="15.75" customHeight="1" x14ac:dyDescent="0.25">
      <c r="B843" s="256"/>
      <c r="C843" s="256"/>
      <c r="D843" s="256"/>
      <c r="E843" s="256"/>
      <c r="F843" s="256"/>
      <c r="G843" s="256"/>
      <c r="H843" s="256"/>
      <c r="I843" s="257"/>
    </row>
    <row r="844" spans="2:9" ht="15.75" customHeight="1" x14ac:dyDescent="0.25">
      <c r="B844" s="256"/>
      <c r="C844" s="256"/>
      <c r="D844" s="256"/>
      <c r="E844" s="256"/>
      <c r="F844" s="256"/>
      <c r="G844" s="256"/>
      <c r="H844" s="256"/>
      <c r="I844" s="257"/>
    </row>
    <row r="845" spans="2:9" ht="15.75" customHeight="1" x14ac:dyDescent="0.25">
      <c r="B845" s="256"/>
      <c r="C845" s="256"/>
      <c r="D845" s="256"/>
      <c r="E845" s="256"/>
      <c r="F845" s="256"/>
      <c r="G845" s="256"/>
      <c r="H845" s="256"/>
      <c r="I845" s="257"/>
    </row>
    <row r="846" spans="2:9" ht="15.75" customHeight="1" x14ac:dyDescent="0.25">
      <c r="B846" s="256"/>
      <c r="C846" s="256"/>
      <c r="D846" s="256"/>
      <c r="E846" s="256"/>
      <c r="F846" s="256"/>
      <c r="G846" s="256"/>
      <c r="H846" s="256"/>
      <c r="I846" s="257"/>
    </row>
    <row r="847" spans="2:9" ht="15.75" customHeight="1" x14ac:dyDescent="0.25">
      <c r="B847" s="256"/>
      <c r="C847" s="256"/>
      <c r="D847" s="256"/>
      <c r="E847" s="256"/>
      <c r="F847" s="256"/>
      <c r="G847" s="256"/>
      <c r="H847" s="256"/>
      <c r="I847" s="257"/>
    </row>
    <row r="848" spans="2:9" ht="15.75" customHeight="1" x14ac:dyDescent="0.25">
      <c r="B848" s="256"/>
      <c r="C848" s="256"/>
      <c r="D848" s="256"/>
      <c r="E848" s="256"/>
      <c r="F848" s="256"/>
      <c r="G848" s="256"/>
      <c r="H848" s="256"/>
      <c r="I848" s="257"/>
    </row>
    <row r="849" spans="2:9" ht="15.75" customHeight="1" x14ac:dyDescent="0.25">
      <c r="B849" s="256"/>
      <c r="C849" s="256"/>
      <c r="D849" s="256"/>
      <c r="E849" s="256"/>
      <c r="F849" s="256"/>
      <c r="G849" s="256"/>
      <c r="H849" s="256"/>
      <c r="I849" s="257"/>
    </row>
    <row r="850" spans="2:9" ht="15.75" customHeight="1" x14ac:dyDescent="0.25">
      <c r="B850" s="256"/>
      <c r="C850" s="256"/>
      <c r="D850" s="256"/>
      <c r="E850" s="256"/>
      <c r="F850" s="256"/>
      <c r="G850" s="256"/>
      <c r="H850" s="256"/>
      <c r="I850" s="257"/>
    </row>
    <row r="851" spans="2:9" ht="15.75" customHeight="1" x14ac:dyDescent="0.25">
      <c r="B851" s="256"/>
      <c r="C851" s="256"/>
      <c r="D851" s="256"/>
      <c r="E851" s="256"/>
      <c r="F851" s="256"/>
      <c r="G851" s="256"/>
      <c r="H851" s="256"/>
      <c r="I851" s="257"/>
    </row>
    <row r="852" spans="2:9" ht="15.75" customHeight="1" x14ac:dyDescent="0.25">
      <c r="B852" s="256"/>
      <c r="C852" s="256"/>
      <c r="D852" s="256"/>
      <c r="E852" s="256"/>
      <c r="F852" s="256"/>
      <c r="G852" s="256"/>
      <c r="H852" s="256"/>
      <c r="I852" s="257"/>
    </row>
    <row r="853" spans="2:9" ht="15.75" customHeight="1" x14ac:dyDescent="0.25">
      <c r="B853" s="256"/>
      <c r="C853" s="256"/>
      <c r="D853" s="256"/>
      <c r="E853" s="256"/>
      <c r="F853" s="256"/>
      <c r="G853" s="256"/>
      <c r="H853" s="256"/>
      <c r="I853" s="257"/>
    </row>
    <row r="854" spans="2:9" ht="15.75" customHeight="1" x14ac:dyDescent="0.25">
      <c r="B854" s="256"/>
      <c r="C854" s="256"/>
      <c r="D854" s="256"/>
      <c r="E854" s="256"/>
      <c r="F854" s="256"/>
      <c r="G854" s="256"/>
      <c r="H854" s="256"/>
      <c r="I854" s="257"/>
    </row>
    <row r="855" spans="2:9" ht="15.75" customHeight="1" x14ac:dyDescent="0.25">
      <c r="B855" s="256"/>
      <c r="C855" s="256"/>
      <c r="D855" s="256"/>
      <c r="E855" s="256"/>
      <c r="F855" s="256"/>
      <c r="G855" s="256"/>
      <c r="H855" s="256"/>
      <c r="I855" s="257"/>
    </row>
    <row r="856" spans="2:9" ht="15.75" customHeight="1" x14ac:dyDescent="0.25">
      <c r="B856" s="256"/>
      <c r="C856" s="256"/>
      <c r="D856" s="256"/>
      <c r="E856" s="256"/>
      <c r="F856" s="256"/>
      <c r="G856" s="256"/>
      <c r="H856" s="256"/>
      <c r="I856" s="257"/>
    </row>
    <row r="857" spans="2:9" ht="15.75" customHeight="1" x14ac:dyDescent="0.25">
      <c r="B857" s="256"/>
      <c r="C857" s="256"/>
      <c r="D857" s="256"/>
      <c r="E857" s="256"/>
      <c r="F857" s="256"/>
      <c r="G857" s="256"/>
      <c r="H857" s="256"/>
      <c r="I857" s="257"/>
    </row>
    <row r="858" spans="2:9" ht="15.75" customHeight="1" x14ac:dyDescent="0.25">
      <c r="B858" s="256"/>
      <c r="C858" s="256"/>
      <c r="D858" s="256"/>
      <c r="E858" s="256"/>
      <c r="F858" s="256"/>
      <c r="G858" s="256"/>
      <c r="H858" s="256"/>
      <c r="I858" s="257"/>
    </row>
    <row r="859" spans="2:9" ht="15.75" customHeight="1" x14ac:dyDescent="0.25">
      <c r="B859" s="256"/>
      <c r="C859" s="256"/>
      <c r="D859" s="256"/>
      <c r="E859" s="256"/>
      <c r="F859" s="256"/>
      <c r="G859" s="256"/>
      <c r="H859" s="256"/>
      <c r="I859" s="257"/>
    </row>
    <row r="860" spans="2:9" ht="15.75" customHeight="1" x14ac:dyDescent="0.25">
      <c r="B860" s="256"/>
      <c r="C860" s="256"/>
      <c r="D860" s="256"/>
      <c r="E860" s="256"/>
      <c r="F860" s="256"/>
      <c r="G860" s="256"/>
      <c r="H860" s="256"/>
      <c r="I860" s="257"/>
    </row>
    <row r="861" spans="2:9" ht="15.75" customHeight="1" x14ac:dyDescent="0.25">
      <c r="B861" s="256"/>
      <c r="C861" s="256"/>
      <c r="D861" s="256"/>
      <c r="E861" s="256"/>
      <c r="F861" s="256"/>
      <c r="G861" s="256"/>
      <c r="H861" s="256"/>
      <c r="I861" s="257"/>
    </row>
    <row r="862" spans="2:9" ht="15.75" customHeight="1" x14ac:dyDescent="0.25">
      <c r="B862" s="256"/>
      <c r="C862" s="256"/>
      <c r="D862" s="256"/>
      <c r="E862" s="256"/>
      <c r="F862" s="256"/>
      <c r="G862" s="256"/>
      <c r="H862" s="256"/>
      <c r="I862" s="257"/>
    </row>
    <row r="863" spans="2:9" ht="15.75" customHeight="1" x14ac:dyDescent="0.25">
      <c r="B863" s="256"/>
      <c r="C863" s="256"/>
      <c r="D863" s="256"/>
      <c r="E863" s="256"/>
      <c r="F863" s="256"/>
      <c r="G863" s="256"/>
      <c r="H863" s="256"/>
      <c r="I863" s="257"/>
    </row>
    <row r="864" spans="2:9" ht="15.75" customHeight="1" x14ac:dyDescent="0.25">
      <c r="B864" s="256"/>
      <c r="C864" s="256"/>
      <c r="D864" s="256"/>
      <c r="E864" s="256"/>
      <c r="F864" s="256"/>
      <c r="G864" s="256"/>
      <c r="H864" s="256"/>
      <c r="I864" s="257"/>
    </row>
    <row r="865" spans="2:9" ht="15.75" customHeight="1" x14ac:dyDescent="0.25">
      <c r="B865" s="256"/>
      <c r="C865" s="256"/>
      <c r="D865" s="256"/>
      <c r="E865" s="256"/>
      <c r="F865" s="256"/>
      <c r="G865" s="256"/>
      <c r="H865" s="256"/>
      <c r="I865" s="257"/>
    </row>
    <row r="866" spans="2:9" ht="15.75" customHeight="1" x14ac:dyDescent="0.25">
      <c r="B866" s="256"/>
      <c r="C866" s="256"/>
      <c r="D866" s="256"/>
      <c r="E866" s="256"/>
      <c r="F866" s="256"/>
      <c r="G866" s="256"/>
      <c r="H866" s="256"/>
      <c r="I866" s="257"/>
    </row>
    <row r="867" spans="2:9" ht="15.75" customHeight="1" x14ac:dyDescent="0.25">
      <c r="B867" s="256"/>
      <c r="C867" s="256"/>
      <c r="D867" s="256"/>
      <c r="E867" s="256"/>
      <c r="F867" s="256"/>
      <c r="G867" s="256"/>
      <c r="H867" s="256"/>
      <c r="I867" s="257"/>
    </row>
    <row r="868" spans="2:9" ht="15.75" customHeight="1" x14ac:dyDescent="0.25">
      <c r="B868" s="256"/>
      <c r="C868" s="256"/>
      <c r="D868" s="256"/>
      <c r="E868" s="256"/>
      <c r="F868" s="256"/>
      <c r="G868" s="256"/>
      <c r="H868" s="256"/>
      <c r="I868" s="257"/>
    </row>
    <row r="869" spans="2:9" ht="15.75" customHeight="1" x14ac:dyDescent="0.25">
      <c r="B869" s="256"/>
      <c r="C869" s="256"/>
      <c r="D869" s="256"/>
      <c r="E869" s="256"/>
      <c r="F869" s="256"/>
      <c r="G869" s="256"/>
      <c r="H869" s="256"/>
      <c r="I869" s="257"/>
    </row>
    <row r="870" spans="2:9" ht="15.75" customHeight="1" x14ac:dyDescent="0.25">
      <c r="B870" s="256"/>
      <c r="C870" s="256"/>
      <c r="D870" s="256"/>
      <c r="E870" s="256"/>
      <c r="F870" s="256"/>
      <c r="G870" s="256"/>
      <c r="H870" s="256"/>
      <c r="I870" s="257"/>
    </row>
    <row r="871" spans="2:9" ht="15.75" customHeight="1" x14ac:dyDescent="0.25">
      <c r="B871" s="256"/>
      <c r="C871" s="256"/>
      <c r="D871" s="256"/>
      <c r="E871" s="256"/>
      <c r="F871" s="256"/>
      <c r="G871" s="256"/>
      <c r="H871" s="256"/>
      <c r="I871" s="257"/>
    </row>
    <row r="872" spans="2:9" ht="15.75" customHeight="1" x14ac:dyDescent="0.25">
      <c r="B872" s="256"/>
      <c r="C872" s="256"/>
      <c r="D872" s="256"/>
      <c r="E872" s="256"/>
      <c r="F872" s="256"/>
      <c r="G872" s="256"/>
      <c r="H872" s="256"/>
      <c r="I872" s="257"/>
    </row>
    <row r="873" spans="2:9" ht="15.75" customHeight="1" x14ac:dyDescent="0.25">
      <c r="B873" s="256"/>
      <c r="C873" s="256"/>
      <c r="D873" s="256"/>
      <c r="E873" s="256"/>
      <c r="F873" s="256"/>
      <c r="G873" s="256"/>
      <c r="H873" s="256"/>
      <c r="I873" s="257"/>
    </row>
    <row r="874" spans="2:9" ht="15.75" customHeight="1" x14ac:dyDescent="0.25">
      <c r="B874" s="256"/>
      <c r="C874" s="256"/>
      <c r="D874" s="256"/>
      <c r="E874" s="256"/>
      <c r="F874" s="256"/>
      <c r="G874" s="256"/>
      <c r="H874" s="256"/>
      <c r="I874" s="257"/>
    </row>
    <row r="875" spans="2:9" ht="15.75" customHeight="1" x14ac:dyDescent="0.25">
      <c r="B875" s="256"/>
      <c r="C875" s="256"/>
      <c r="D875" s="256"/>
      <c r="E875" s="256"/>
      <c r="F875" s="256"/>
      <c r="G875" s="256"/>
      <c r="H875" s="256"/>
      <c r="I875" s="257"/>
    </row>
    <row r="876" spans="2:9" ht="15.75" customHeight="1" x14ac:dyDescent="0.25">
      <c r="B876" s="256"/>
      <c r="C876" s="256"/>
      <c r="D876" s="256"/>
      <c r="E876" s="256"/>
      <c r="F876" s="256"/>
      <c r="G876" s="256"/>
      <c r="H876" s="256"/>
      <c r="I876" s="257"/>
    </row>
    <row r="877" spans="2:9" ht="15.75" customHeight="1" x14ac:dyDescent="0.25">
      <c r="B877" s="256"/>
      <c r="C877" s="256"/>
      <c r="D877" s="256"/>
      <c r="E877" s="256"/>
      <c r="F877" s="256"/>
      <c r="G877" s="256"/>
      <c r="H877" s="256"/>
      <c r="I877" s="257"/>
    </row>
    <row r="878" spans="2:9" ht="15.75" customHeight="1" x14ac:dyDescent="0.25">
      <c r="B878" s="256"/>
      <c r="C878" s="256"/>
      <c r="D878" s="256"/>
      <c r="E878" s="256"/>
      <c r="F878" s="256"/>
      <c r="G878" s="256"/>
      <c r="H878" s="256"/>
      <c r="I878" s="257"/>
    </row>
    <row r="879" spans="2:9" ht="15.75" customHeight="1" x14ac:dyDescent="0.25">
      <c r="B879" s="256"/>
      <c r="C879" s="256"/>
      <c r="D879" s="256"/>
      <c r="E879" s="256"/>
      <c r="F879" s="256"/>
      <c r="G879" s="256"/>
      <c r="H879" s="256"/>
      <c r="I879" s="257"/>
    </row>
    <row r="880" spans="2:9" ht="15.75" customHeight="1" x14ac:dyDescent="0.25">
      <c r="B880" s="256"/>
      <c r="C880" s="256"/>
      <c r="D880" s="256"/>
      <c r="E880" s="256"/>
      <c r="F880" s="256"/>
      <c r="G880" s="256"/>
      <c r="H880" s="256"/>
      <c r="I880" s="257"/>
    </row>
    <row r="881" spans="2:9" ht="15.75" customHeight="1" x14ac:dyDescent="0.25">
      <c r="B881" s="256"/>
      <c r="C881" s="256"/>
      <c r="D881" s="256"/>
      <c r="E881" s="256"/>
      <c r="F881" s="256"/>
      <c r="G881" s="256"/>
      <c r="H881" s="256"/>
      <c r="I881" s="257"/>
    </row>
    <row r="882" spans="2:9" ht="15.75" customHeight="1" x14ac:dyDescent="0.25">
      <c r="B882" s="256"/>
      <c r="C882" s="256"/>
      <c r="D882" s="256"/>
      <c r="E882" s="256"/>
      <c r="F882" s="256"/>
      <c r="G882" s="256"/>
      <c r="H882" s="256"/>
      <c r="I882" s="257"/>
    </row>
    <row r="883" spans="2:9" ht="15.75" customHeight="1" x14ac:dyDescent="0.25">
      <c r="B883" s="256"/>
      <c r="C883" s="256"/>
      <c r="D883" s="256"/>
      <c r="E883" s="256"/>
      <c r="F883" s="256"/>
      <c r="G883" s="256"/>
      <c r="H883" s="256"/>
      <c r="I883" s="257"/>
    </row>
    <row r="884" spans="2:9" ht="15.75" customHeight="1" x14ac:dyDescent="0.25">
      <c r="B884" s="256"/>
      <c r="C884" s="256"/>
      <c r="D884" s="256"/>
      <c r="E884" s="256"/>
      <c r="F884" s="256"/>
      <c r="G884" s="256"/>
      <c r="H884" s="256"/>
      <c r="I884" s="257"/>
    </row>
    <row r="885" spans="2:9" ht="15.75" customHeight="1" x14ac:dyDescent="0.25">
      <c r="B885" s="256"/>
      <c r="C885" s="256"/>
      <c r="D885" s="256"/>
      <c r="E885" s="256"/>
      <c r="F885" s="256"/>
      <c r="G885" s="256"/>
      <c r="H885" s="256"/>
      <c r="I885" s="257"/>
    </row>
    <row r="886" spans="2:9" ht="15.75" customHeight="1" x14ac:dyDescent="0.25">
      <c r="B886" s="256"/>
      <c r="C886" s="256"/>
      <c r="D886" s="256"/>
      <c r="E886" s="256"/>
      <c r="F886" s="256"/>
      <c r="G886" s="256"/>
      <c r="H886" s="256"/>
      <c r="I886" s="257"/>
    </row>
    <row r="887" spans="2:9" ht="15.75" customHeight="1" x14ac:dyDescent="0.25">
      <c r="B887" s="256"/>
      <c r="C887" s="256"/>
      <c r="D887" s="256"/>
      <c r="E887" s="256"/>
      <c r="F887" s="256"/>
      <c r="G887" s="256"/>
      <c r="H887" s="256"/>
      <c r="I887" s="257"/>
    </row>
    <row r="888" spans="2:9" ht="15.75" customHeight="1" x14ac:dyDescent="0.25">
      <c r="B888" s="256"/>
      <c r="C888" s="256"/>
      <c r="D888" s="256"/>
      <c r="E888" s="256"/>
      <c r="F888" s="256"/>
      <c r="G888" s="256"/>
      <c r="H888" s="256"/>
      <c r="I888" s="257"/>
    </row>
    <row r="889" spans="2:9" ht="15.75" customHeight="1" x14ac:dyDescent="0.25">
      <c r="B889" s="256"/>
      <c r="C889" s="256"/>
      <c r="D889" s="256"/>
      <c r="E889" s="256"/>
      <c r="F889" s="256"/>
      <c r="G889" s="256"/>
      <c r="H889" s="256"/>
      <c r="I889" s="257"/>
    </row>
    <row r="890" spans="2:9" ht="15.75" customHeight="1" x14ac:dyDescent="0.25">
      <c r="B890" s="256"/>
      <c r="C890" s="256"/>
      <c r="D890" s="256"/>
      <c r="E890" s="256"/>
      <c r="F890" s="256"/>
      <c r="G890" s="256"/>
      <c r="H890" s="256"/>
      <c r="I890" s="257"/>
    </row>
    <row r="891" spans="2:9" ht="15.75" customHeight="1" x14ac:dyDescent="0.25">
      <c r="B891" s="256"/>
      <c r="C891" s="256"/>
      <c r="D891" s="256"/>
      <c r="E891" s="256"/>
      <c r="F891" s="256"/>
      <c r="G891" s="256"/>
      <c r="H891" s="256"/>
      <c r="I891" s="257"/>
    </row>
    <row r="892" spans="2:9" ht="15.75" customHeight="1" x14ac:dyDescent="0.25">
      <c r="B892" s="256"/>
      <c r="C892" s="256"/>
      <c r="D892" s="256"/>
      <c r="E892" s="256"/>
      <c r="F892" s="256"/>
      <c r="G892" s="256"/>
      <c r="H892" s="256"/>
      <c r="I892" s="257"/>
    </row>
    <row r="893" spans="2:9" ht="15.75" customHeight="1" x14ac:dyDescent="0.25">
      <c r="B893" s="256"/>
      <c r="C893" s="256"/>
      <c r="D893" s="256"/>
      <c r="E893" s="256"/>
      <c r="F893" s="256"/>
      <c r="G893" s="256"/>
      <c r="H893" s="256"/>
      <c r="I893" s="257"/>
    </row>
    <row r="894" spans="2:9" ht="15.75" customHeight="1" x14ac:dyDescent="0.25">
      <c r="B894" s="256"/>
      <c r="C894" s="256"/>
      <c r="D894" s="256"/>
      <c r="E894" s="256"/>
      <c r="F894" s="256"/>
      <c r="G894" s="256"/>
      <c r="H894" s="256"/>
      <c r="I894" s="257"/>
    </row>
    <row r="895" spans="2:9" ht="15.75" customHeight="1" x14ac:dyDescent="0.25">
      <c r="B895" s="256"/>
      <c r="C895" s="256"/>
      <c r="D895" s="256"/>
      <c r="E895" s="256"/>
      <c r="F895" s="256"/>
      <c r="G895" s="256"/>
      <c r="H895" s="256"/>
      <c r="I895" s="257"/>
    </row>
    <row r="896" spans="2:9" ht="15.75" customHeight="1" x14ac:dyDescent="0.25">
      <c r="B896" s="256"/>
      <c r="C896" s="256"/>
      <c r="D896" s="256"/>
      <c r="E896" s="256"/>
      <c r="F896" s="256"/>
      <c r="G896" s="256"/>
      <c r="H896" s="256"/>
      <c r="I896" s="257"/>
    </row>
    <row r="897" spans="2:9" ht="15.75" customHeight="1" x14ac:dyDescent="0.25">
      <c r="B897" s="256"/>
      <c r="C897" s="256"/>
      <c r="D897" s="256"/>
      <c r="E897" s="256"/>
      <c r="F897" s="256"/>
      <c r="G897" s="256"/>
      <c r="H897" s="256"/>
      <c r="I897" s="257"/>
    </row>
    <row r="898" spans="2:9" ht="15.75" customHeight="1" x14ac:dyDescent="0.25">
      <c r="B898" s="256"/>
      <c r="C898" s="256"/>
      <c r="D898" s="256"/>
      <c r="E898" s="256"/>
      <c r="F898" s="256"/>
      <c r="G898" s="256"/>
      <c r="H898" s="256"/>
      <c r="I898" s="257"/>
    </row>
    <row r="899" spans="2:9" ht="15.75" customHeight="1" x14ac:dyDescent="0.25">
      <c r="B899" s="256"/>
      <c r="C899" s="256"/>
      <c r="D899" s="256"/>
      <c r="E899" s="256"/>
      <c r="F899" s="256"/>
      <c r="G899" s="256"/>
      <c r="H899" s="256"/>
      <c r="I899" s="257"/>
    </row>
    <row r="900" spans="2:9" ht="15.75" customHeight="1" x14ac:dyDescent="0.25">
      <c r="B900" s="256"/>
      <c r="C900" s="256"/>
      <c r="D900" s="256"/>
      <c r="E900" s="256"/>
      <c r="F900" s="256"/>
      <c r="G900" s="256"/>
      <c r="H900" s="256"/>
      <c r="I900" s="257"/>
    </row>
    <row r="901" spans="2:9" ht="15.75" customHeight="1" x14ac:dyDescent="0.25">
      <c r="B901" s="256"/>
      <c r="C901" s="256"/>
      <c r="D901" s="256"/>
      <c r="E901" s="256"/>
      <c r="F901" s="256"/>
      <c r="G901" s="256"/>
      <c r="H901" s="256"/>
      <c r="I901" s="257"/>
    </row>
    <row r="902" spans="2:9" ht="15.75" customHeight="1" x14ac:dyDescent="0.25">
      <c r="B902" s="256"/>
      <c r="C902" s="256"/>
      <c r="D902" s="256"/>
      <c r="E902" s="256"/>
      <c r="F902" s="256"/>
      <c r="G902" s="256"/>
      <c r="H902" s="256"/>
      <c r="I902" s="257"/>
    </row>
    <row r="903" spans="2:9" ht="15.75" customHeight="1" x14ac:dyDescent="0.25">
      <c r="B903" s="256"/>
      <c r="C903" s="256"/>
      <c r="D903" s="256"/>
      <c r="E903" s="256"/>
      <c r="F903" s="256"/>
      <c r="G903" s="256"/>
      <c r="H903" s="256"/>
      <c r="I903" s="257"/>
    </row>
    <row r="904" spans="2:9" ht="15.75" customHeight="1" x14ac:dyDescent="0.25">
      <c r="B904" s="256"/>
      <c r="C904" s="256"/>
      <c r="D904" s="256"/>
      <c r="E904" s="256"/>
      <c r="F904" s="256"/>
      <c r="G904" s="256"/>
      <c r="H904" s="256"/>
      <c r="I904" s="257"/>
    </row>
    <row r="905" spans="2:9" ht="15.75" customHeight="1" x14ac:dyDescent="0.25">
      <c r="B905" s="256"/>
      <c r="C905" s="256"/>
      <c r="D905" s="256"/>
      <c r="E905" s="256"/>
      <c r="F905" s="256"/>
      <c r="G905" s="256"/>
      <c r="H905" s="256"/>
      <c r="I905" s="257"/>
    </row>
    <row r="906" spans="2:9" ht="15.75" customHeight="1" x14ac:dyDescent="0.25">
      <c r="B906" s="256"/>
      <c r="C906" s="256"/>
      <c r="D906" s="256"/>
      <c r="E906" s="256"/>
      <c r="F906" s="256"/>
      <c r="G906" s="256"/>
      <c r="H906" s="256"/>
      <c r="I906" s="257"/>
    </row>
    <row r="907" spans="2:9" ht="15.75" customHeight="1" x14ac:dyDescent="0.25">
      <c r="B907" s="256"/>
      <c r="C907" s="256"/>
      <c r="D907" s="256"/>
      <c r="E907" s="256"/>
      <c r="F907" s="256"/>
      <c r="G907" s="256"/>
      <c r="H907" s="256"/>
      <c r="I907" s="257"/>
    </row>
    <row r="908" spans="2:9" ht="15.75" customHeight="1" x14ac:dyDescent="0.25">
      <c r="B908" s="256"/>
      <c r="C908" s="256"/>
      <c r="D908" s="256"/>
      <c r="E908" s="256"/>
      <c r="F908" s="256"/>
      <c r="G908" s="256"/>
      <c r="H908" s="256"/>
      <c r="I908" s="257"/>
    </row>
    <row r="909" spans="2:9" ht="15.75" customHeight="1" x14ac:dyDescent="0.25">
      <c r="B909" s="256"/>
      <c r="C909" s="256"/>
      <c r="D909" s="256"/>
      <c r="E909" s="256"/>
      <c r="F909" s="256"/>
      <c r="G909" s="256"/>
      <c r="H909" s="256"/>
      <c r="I909" s="257"/>
    </row>
    <row r="910" spans="2:9" ht="15.75" customHeight="1" x14ac:dyDescent="0.25">
      <c r="B910" s="256"/>
      <c r="C910" s="256"/>
      <c r="D910" s="256"/>
      <c r="E910" s="256"/>
      <c r="F910" s="256"/>
      <c r="G910" s="256"/>
      <c r="H910" s="256"/>
      <c r="I910" s="257"/>
    </row>
    <row r="911" spans="2:9" ht="15.75" customHeight="1" x14ac:dyDescent="0.25">
      <c r="B911" s="256"/>
      <c r="C911" s="256"/>
      <c r="D911" s="256"/>
      <c r="E911" s="256"/>
      <c r="F911" s="256"/>
      <c r="G911" s="256"/>
      <c r="H911" s="256"/>
      <c r="I911" s="257"/>
    </row>
    <row r="912" spans="2:9" ht="15.75" customHeight="1" x14ac:dyDescent="0.25">
      <c r="B912" s="256"/>
      <c r="C912" s="256"/>
      <c r="D912" s="256"/>
      <c r="E912" s="256"/>
      <c r="F912" s="256"/>
      <c r="G912" s="256"/>
      <c r="H912" s="256"/>
      <c r="I912" s="257"/>
    </row>
    <row r="913" spans="2:9" ht="15.75" customHeight="1" x14ac:dyDescent="0.25">
      <c r="B913" s="256"/>
      <c r="C913" s="256"/>
      <c r="D913" s="256"/>
      <c r="E913" s="256"/>
      <c r="F913" s="256"/>
      <c r="G913" s="256"/>
      <c r="H913" s="256"/>
      <c r="I913" s="257"/>
    </row>
    <row r="914" spans="2:9" ht="15.75" customHeight="1" x14ac:dyDescent="0.25">
      <c r="B914" s="256"/>
      <c r="C914" s="256"/>
      <c r="D914" s="256"/>
      <c r="E914" s="256"/>
      <c r="F914" s="256"/>
      <c r="G914" s="256"/>
      <c r="H914" s="256"/>
      <c r="I914" s="257"/>
    </row>
    <row r="915" spans="2:9" ht="15.75" customHeight="1" x14ac:dyDescent="0.25">
      <c r="B915" s="256"/>
      <c r="C915" s="256"/>
      <c r="D915" s="256"/>
      <c r="E915" s="256"/>
      <c r="F915" s="256"/>
      <c r="G915" s="256"/>
      <c r="H915" s="256"/>
      <c r="I915" s="257"/>
    </row>
    <row r="916" spans="2:9" ht="15.75" customHeight="1" x14ac:dyDescent="0.25">
      <c r="B916" s="256"/>
      <c r="C916" s="256"/>
      <c r="D916" s="256"/>
      <c r="E916" s="256"/>
      <c r="F916" s="256"/>
      <c r="G916" s="256"/>
      <c r="H916" s="256"/>
      <c r="I916" s="257"/>
    </row>
    <row r="917" spans="2:9" ht="15.75" customHeight="1" x14ac:dyDescent="0.25">
      <c r="B917" s="256"/>
      <c r="C917" s="256"/>
      <c r="D917" s="256"/>
      <c r="E917" s="256"/>
      <c r="F917" s="256"/>
      <c r="G917" s="256"/>
      <c r="H917" s="256"/>
      <c r="I917" s="257"/>
    </row>
    <row r="918" spans="2:9" ht="15.75" customHeight="1" x14ac:dyDescent="0.25">
      <c r="B918" s="256"/>
      <c r="C918" s="256"/>
      <c r="D918" s="256"/>
      <c r="E918" s="256"/>
      <c r="F918" s="256"/>
      <c r="G918" s="256"/>
      <c r="H918" s="256"/>
      <c r="I918" s="257"/>
    </row>
    <row r="919" spans="2:9" ht="15.75" customHeight="1" x14ac:dyDescent="0.25">
      <c r="B919" s="256"/>
      <c r="C919" s="256"/>
      <c r="D919" s="256"/>
      <c r="E919" s="256"/>
      <c r="F919" s="256"/>
      <c r="G919" s="256"/>
      <c r="H919" s="256"/>
      <c r="I919" s="257"/>
    </row>
    <row r="920" spans="2:9" ht="15.75" customHeight="1" x14ac:dyDescent="0.25">
      <c r="B920" s="256"/>
      <c r="C920" s="256"/>
      <c r="D920" s="256"/>
      <c r="E920" s="256"/>
      <c r="F920" s="256"/>
      <c r="G920" s="256"/>
      <c r="H920" s="256"/>
      <c r="I920" s="257"/>
    </row>
    <row r="921" spans="2:9" ht="15.75" customHeight="1" x14ac:dyDescent="0.25">
      <c r="B921" s="256"/>
      <c r="C921" s="256"/>
      <c r="D921" s="256"/>
      <c r="E921" s="256"/>
      <c r="F921" s="256"/>
      <c r="G921" s="256"/>
      <c r="H921" s="256"/>
      <c r="I921" s="257"/>
    </row>
    <row r="922" spans="2:9" ht="15.75" customHeight="1" x14ac:dyDescent="0.25">
      <c r="B922" s="256"/>
      <c r="C922" s="256"/>
      <c r="D922" s="256"/>
      <c r="E922" s="256"/>
      <c r="F922" s="256"/>
      <c r="G922" s="256"/>
      <c r="H922" s="256"/>
      <c r="I922" s="257"/>
    </row>
    <row r="923" spans="2:9" ht="15.75" customHeight="1" x14ac:dyDescent="0.25">
      <c r="B923" s="256"/>
      <c r="C923" s="256"/>
      <c r="D923" s="256"/>
      <c r="E923" s="256"/>
      <c r="F923" s="256"/>
      <c r="G923" s="256"/>
      <c r="H923" s="256"/>
      <c r="I923" s="257"/>
    </row>
    <row r="924" spans="2:9" ht="15.75" customHeight="1" x14ac:dyDescent="0.25">
      <c r="B924" s="256"/>
      <c r="C924" s="256"/>
      <c r="D924" s="256"/>
      <c r="E924" s="256"/>
      <c r="F924" s="256"/>
      <c r="G924" s="256"/>
      <c r="H924" s="256"/>
      <c r="I924" s="257"/>
    </row>
    <row r="925" spans="2:9" ht="15.75" customHeight="1" x14ac:dyDescent="0.25">
      <c r="B925" s="256"/>
      <c r="C925" s="256"/>
      <c r="D925" s="256"/>
      <c r="E925" s="256"/>
      <c r="F925" s="256"/>
      <c r="G925" s="256"/>
      <c r="H925" s="256"/>
      <c r="I925" s="257"/>
    </row>
    <row r="926" spans="2:9" ht="15.75" customHeight="1" x14ac:dyDescent="0.25">
      <c r="B926" s="256"/>
      <c r="C926" s="256"/>
      <c r="D926" s="256"/>
      <c r="E926" s="256"/>
      <c r="F926" s="256"/>
      <c r="G926" s="256"/>
      <c r="H926" s="256"/>
      <c r="I926" s="257"/>
    </row>
    <row r="927" spans="2:9" ht="15.75" customHeight="1" x14ac:dyDescent="0.25">
      <c r="B927" s="256"/>
      <c r="C927" s="256"/>
      <c r="D927" s="256"/>
      <c r="E927" s="256"/>
      <c r="F927" s="256"/>
      <c r="G927" s="256"/>
      <c r="H927" s="256"/>
      <c r="I927" s="257"/>
    </row>
    <row r="928" spans="2:9" ht="15.75" customHeight="1" x14ac:dyDescent="0.25">
      <c r="B928" s="256"/>
      <c r="C928" s="256"/>
      <c r="D928" s="256"/>
      <c r="E928" s="256"/>
      <c r="F928" s="256"/>
      <c r="G928" s="256"/>
      <c r="H928" s="256"/>
      <c r="I928" s="257"/>
    </row>
    <row r="929" spans="2:9" ht="15.75" customHeight="1" x14ac:dyDescent="0.25">
      <c r="B929" s="256"/>
      <c r="C929" s="256"/>
      <c r="D929" s="256"/>
      <c r="E929" s="256"/>
      <c r="F929" s="256"/>
      <c r="G929" s="256"/>
      <c r="H929" s="256"/>
      <c r="I929" s="257"/>
    </row>
    <row r="930" spans="2:9" ht="15.75" customHeight="1" x14ac:dyDescent="0.25">
      <c r="B930" s="256"/>
      <c r="C930" s="256"/>
      <c r="D930" s="256"/>
      <c r="E930" s="256"/>
      <c r="F930" s="256"/>
      <c r="G930" s="256"/>
      <c r="H930" s="256"/>
      <c r="I930" s="257"/>
    </row>
    <row r="931" spans="2:9" ht="15.75" customHeight="1" x14ac:dyDescent="0.25">
      <c r="B931" s="256"/>
      <c r="C931" s="256"/>
      <c r="D931" s="256"/>
      <c r="E931" s="256"/>
      <c r="F931" s="256"/>
      <c r="G931" s="256"/>
      <c r="H931" s="256"/>
      <c r="I931" s="257"/>
    </row>
    <row r="932" spans="2:9" ht="15.75" customHeight="1" x14ac:dyDescent="0.25">
      <c r="B932" s="256"/>
      <c r="C932" s="256"/>
      <c r="D932" s="256"/>
      <c r="E932" s="256"/>
      <c r="F932" s="256"/>
      <c r="G932" s="256"/>
      <c r="H932" s="256"/>
      <c r="I932" s="257"/>
    </row>
    <row r="933" spans="2:9" ht="15.75" customHeight="1" x14ac:dyDescent="0.25">
      <c r="B933" s="256"/>
      <c r="C933" s="256"/>
      <c r="D933" s="256"/>
      <c r="E933" s="256"/>
      <c r="F933" s="256"/>
      <c r="G933" s="256"/>
      <c r="H933" s="256"/>
      <c r="I933" s="257"/>
    </row>
    <row r="934" spans="2:9" ht="15.75" customHeight="1" x14ac:dyDescent="0.25">
      <c r="B934" s="256"/>
      <c r="C934" s="256"/>
      <c r="D934" s="256"/>
      <c r="E934" s="256"/>
      <c r="F934" s="256"/>
      <c r="G934" s="256"/>
      <c r="H934" s="256"/>
      <c r="I934" s="257"/>
    </row>
    <row r="935" spans="2:9" ht="15.75" customHeight="1" x14ac:dyDescent="0.25">
      <c r="B935" s="256"/>
      <c r="C935" s="256"/>
      <c r="D935" s="256"/>
      <c r="E935" s="256"/>
      <c r="F935" s="256"/>
      <c r="G935" s="256"/>
      <c r="H935" s="256"/>
      <c r="I935" s="257"/>
    </row>
    <row r="936" spans="2:9" ht="15.75" customHeight="1" x14ac:dyDescent="0.25">
      <c r="B936" s="256"/>
      <c r="C936" s="256"/>
      <c r="D936" s="256"/>
      <c r="E936" s="256"/>
      <c r="F936" s="256"/>
      <c r="G936" s="256"/>
      <c r="H936" s="256"/>
      <c r="I936" s="257"/>
    </row>
    <row r="937" spans="2:9" ht="15.75" customHeight="1" x14ac:dyDescent="0.25">
      <c r="B937" s="256"/>
      <c r="C937" s="256"/>
      <c r="D937" s="256"/>
      <c r="E937" s="256"/>
      <c r="F937" s="256"/>
      <c r="G937" s="256"/>
      <c r="H937" s="256"/>
      <c r="I937" s="257"/>
    </row>
    <row r="938" spans="2:9" ht="15.75" customHeight="1" x14ac:dyDescent="0.25">
      <c r="B938" s="256"/>
      <c r="C938" s="256"/>
      <c r="D938" s="256"/>
      <c r="E938" s="256"/>
      <c r="F938" s="256"/>
      <c r="G938" s="256"/>
      <c r="H938" s="256"/>
      <c r="I938" s="257"/>
    </row>
    <row r="939" spans="2:9" ht="15.75" customHeight="1" x14ac:dyDescent="0.25">
      <c r="B939" s="256"/>
      <c r="C939" s="256"/>
      <c r="D939" s="256"/>
      <c r="E939" s="256"/>
      <c r="F939" s="256"/>
      <c r="G939" s="256"/>
      <c r="H939" s="256"/>
      <c r="I939" s="257"/>
    </row>
    <row r="940" spans="2:9" ht="15.75" customHeight="1" x14ac:dyDescent="0.25">
      <c r="B940" s="256"/>
      <c r="C940" s="256"/>
      <c r="D940" s="256"/>
      <c r="E940" s="256"/>
      <c r="F940" s="256"/>
      <c r="G940" s="256"/>
      <c r="H940" s="256"/>
      <c r="I940" s="257"/>
    </row>
    <row r="941" spans="2:9" ht="15.75" customHeight="1" x14ac:dyDescent="0.25">
      <c r="B941" s="256"/>
      <c r="C941" s="256"/>
      <c r="D941" s="256"/>
      <c r="E941" s="256"/>
      <c r="F941" s="256"/>
      <c r="G941" s="256"/>
      <c r="H941" s="256"/>
      <c r="I941" s="257"/>
    </row>
    <row r="942" spans="2:9" ht="15.75" customHeight="1" x14ac:dyDescent="0.25">
      <c r="B942" s="256"/>
      <c r="C942" s="256"/>
      <c r="D942" s="256"/>
      <c r="E942" s="256"/>
      <c r="F942" s="256"/>
      <c r="G942" s="256"/>
      <c r="H942" s="256"/>
      <c r="I942" s="257"/>
    </row>
    <row r="943" spans="2:9" ht="15.75" customHeight="1" x14ac:dyDescent="0.25">
      <c r="B943" s="256"/>
      <c r="C943" s="256"/>
      <c r="D943" s="256"/>
      <c r="E943" s="256"/>
      <c r="F943" s="256"/>
      <c r="G943" s="256"/>
      <c r="H943" s="256"/>
      <c r="I943" s="257"/>
    </row>
    <row r="944" spans="2:9" ht="15.75" customHeight="1" x14ac:dyDescent="0.25">
      <c r="B944" s="256"/>
      <c r="C944" s="256"/>
      <c r="D944" s="256"/>
      <c r="E944" s="256"/>
      <c r="F944" s="256"/>
      <c r="G944" s="256"/>
      <c r="H944" s="256"/>
      <c r="I944" s="257"/>
    </row>
    <row r="945" spans="2:9" ht="15.75" customHeight="1" x14ac:dyDescent="0.25">
      <c r="B945" s="256"/>
      <c r="C945" s="256"/>
      <c r="D945" s="256"/>
      <c r="E945" s="256"/>
      <c r="F945" s="256"/>
      <c r="G945" s="256"/>
      <c r="H945" s="256"/>
      <c r="I945" s="257"/>
    </row>
    <row r="946" spans="2:9" ht="15.75" customHeight="1" x14ac:dyDescent="0.25">
      <c r="B946" s="256"/>
      <c r="C946" s="256"/>
      <c r="D946" s="256"/>
      <c r="E946" s="256"/>
      <c r="F946" s="256"/>
      <c r="G946" s="256"/>
      <c r="H946" s="256"/>
      <c r="I946" s="257"/>
    </row>
    <row r="947" spans="2:9" ht="15.75" customHeight="1" x14ac:dyDescent="0.25">
      <c r="B947" s="256"/>
      <c r="C947" s="256"/>
      <c r="D947" s="256"/>
      <c r="E947" s="256"/>
      <c r="F947" s="256"/>
      <c r="G947" s="256"/>
      <c r="H947" s="256"/>
      <c r="I947" s="257"/>
    </row>
    <row r="948" spans="2:9" ht="15.75" customHeight="1" x14ac:dyDescent="0.25">
      <c r="B948" s="256"/>
      <c r="C948" s="256"/>
      <c r="D948" s="256"/>
      <c r="E948" s="256"/>
      <c r="F948" s="256"/>
      <c r="G948" s="256"/>
      <c r="H948" s="256"/>
      <c r="I948" s="257"/>
    </row>
    <row r="949" spans="2:9" ht="15.75" customHeight="1" x14ac:dyDescent="0.25">
      <c r="B949" s="256"/>
      <c r="C949" s="256"/>
      <c r="D949" s="256"/>
      <c r="E949" s="256"/>
      <c r="F949" s="256"/>
      <c r="G949" s="256"/>
      <c r="H949" s="256"/>
      <c r="I949" s="257"/>
    </row>
    <row r="950" spans="2:9" ht="15.75" customHeight="1" x14ac:dyDescent="0.25">
      <c r="B950" s="256"/>
      <c r="C950" s="256"/>
      <c r="D950" s="256"/>
      <c r="E950" s="256"/>
      <c r="F950" s="256"/>
      <c r="G950" s="256"/>
      <c r="H950" s="256"/>
      <c r="I950" s="257"/>
    </row>
    <row r="951" spans="2:9" ht="15.75" customHeight="1" x14ac:dyDescent="0.25">
      <c r="B951" s="256"/>
      <c r="C951" s="256"/>
      <c r="D951" s="256"/>
      <c r="E951" s="256"/>
      <c r="F951" s="256"/>
      <c r="G951" s="256"/>
      <c r="H951" s="256"/>
      <c r="I951" s="257"/>
    </row>
    <row r="952" spans="2:9" ht="15.75" customHeight="1" x14ac:dyDescent="0.25">
      <c r="B952" s="256"/>
      <c r="C952" s="256"/>
      <c r="D952" s="256"/>
      <c r="E952" s="256"/>
      <c r="F952" s="256"/>
      <c r="G952" s="256"/>
      <c r="H952" s="256"/>
      <c r="I952" s="257"/>
    </row>
    <row r="953" spans="2:9" ht="15.75" customHeight="1" x14ac:dyDescent="0.25">
      <c r="B953" s="256"/>
      <c r="C953" s="256"/>
      <c r="D953" s="256"/>
      <c r="E953" s="256"/>
      <c r="F953" s="256"/>
      <c r="G953" s="256"/>
      <c r="H953" s="256"/>
      <c r="I953" s="257"/>
    </row>
    <row r="954" spans="2:9" ht="15.75" customHeight="1" x14ac:dyDescent="0.25">
      <c r="B954" s="256"/>
      <c r="C954" s="256"/>
      <c r="D954" s="256"/>
      <c r="E954" s="256"/>
      <c r="F954" s="256"/>
      <c r="G954" s="256"/>
      <c r="H954" s="256"/>
      <c r="I954" s="257"/>
    </row>
    <row r="955" spans="2:9" ht="15.75" customHeight="1" x14ac:dyDescent="0.25">
      <c r="B955" s="256"/>
      <c r="C955" s="256"/>
      <c r="D955" s="256"/>
      <c r="E955" s="256"/>
      <c r="F955" s="256"/>
      <c r="G955" s="256"/>
      <c r="H955" s="256"/>
      <c r="I955" s="257"/>
    </row>
    <row r="956" spans="2:9" ht="15.75" customHeight="1" x14ac:dyDescent="0.25">
      <c r="B956" s="256"/>
      <c r="C956" s="256"/>
      <c r="D956" s="256"/>
      <c r="E956" s="256"/>
      <c r="F956" s="256"/>
      <c r="G956" s="256"/>
      <c r="H956" s="256"/>
      <c r="I956" s="257"/>
    </row>
    <row r="957" spans="2:9" ht="15.75" customHeight="1" x14ac:dyDescent="0.25">
      <c r="B957" s="256"/>
      <c r="C957" s="256"/>
      <c r="D957" s="256"/>
      <c r="E957" s="256"/>
      <c r="F957" s="256"/>
      <c r="G957" s="256"/>
      <c r="H957" s="256"/>
      <c r="I957" s="257"/>
    </row>
    <row r="958" spans="2:9" ht="15.75" customHeight="1" x14ac:dyDescent="0.25">
      <c r="B958" s="256"/>
      <c r="C958" s="256"/>
      <c r="D958" s="256"/>
      <c r="E958" s="256"/>
      <c r="F958" s="256"/>
      <c r="G958" s="256"/>
      <c r="H958" s="256"/>
      <c r="I958" s="257"/>
    </row>
    <row r="959" spans="2:9" ht="15.75" customHeight="1" x14ac:dyDescent="0.25">
      <c r="B959" s="256"/>
      <c r="C959" s="256"/>
      <c r="D959" s="256"/>
      <c r="E959" s="256"/>
      <c r="F959" s="256"/>
      <c r="G959" s="256"/>
      <c r="H959" s="256"/>
      <c r="I959" s="257"/>
    </row>
    <row r="960" spans="2:9" ht="15.75" customHeight="1" x14ac:dyDescent="0.25">
      <c r="B960" s="256"/>
      <c r="C960" s="256"/>
      <c r="D960" s="256"/>
      <c r="E960" s="256"/>
      <c r="F960" s="256"/>
      <c r="G960" s="256"/>
      <c r="H960" s="256"/>
      <c r="I960" s="257"/>
    </row>
    <row r="961" spans="2:9" ht="15.75" customHeight="1" x14ac:dyDescent="0.25">
      <c r="B961" s="256"/>
      <c r="C961" s="256"/>
      <c r="D961" s="256"/>
      <c r="E961" s="256"/>
      <c r="F961" s="256"/>
      <c r="G961" s="256"/>
      <c r="H961" s="256"/>
      <c r="I961" s="257"/>
    </row>
    <row r="962" spans="2:9" ht="15.75" customHeight="1" x14ac:dyDescent="0.25">
      <c r="B962" s="256"/>
      <c r="C962" s="256"/>
      <c r="D962" s="256"/>
      <c r="E962" s="256"/>
      <c r="F962" s="256"/>
      <c r="G962" s="256"/>
      <c r="H962" s="256"/>
      <c r="I962" s="257"/>
    </row>
    <row r="963" spans="2:9" ht="15.75" customHeight="1" x14ac:dyDescent="0.25">
      <c r="B963" s="256"/>
      <c r="C963" s="256"/>
      <c r="D963" s="256"/>
      <c r="E963" s="256"/>
      <c r="F963" s="256"/>
      <c r="G963" s="256"/>
      <c r="H963" s="256"/>
      <c r="I963" s="257"/>
    </row>
    <row r="964" spans="2:9" ht="15.75" customHeight="1" x14ac:dyDescent="0.25">
      <c r="B964" s="256"/>
      <c r="C964" s="256"/>
      <c r="D964" s="256"/>
      <c r="E964" s="256"/>
      <c r="F964" s="256"/>
      <c r="G964" s="256"/>
      <c r="H964" s="256"/>
      <c r="I964" s="257"/>
    </row>
    <row r="965" spans="2:9" ht="15.75" customHeight="1" x14ac:dyDescent="0.25">
      <c r="B965" s="256"/>
      <c r="C965" s="256"/>
      <c r="D965" s="256"/>
      <c r="E965" s="256"/>
      <c r="F965" s="256"/>
      <c r="G965" s="256"/>
      <c r="H965" s="256"/>
      <c r="I965" s="257"/>
    </row>
    <row r="966" spans="2:9" ht="15.75" customHeight="1" x14ac:dyDescent="0.25">
      <c r="B966" s="256"/>
      <c r="C966" s="256"/>
      <c r="D966" s="256"/>
      <c r="E966" s="256"/>
      <c r="F966" s="256"/>
      <c r="G966" s="256"/>
      <c r="H966" s="256"/>
      <c r="I966" s="257"/>
    </row>
    <row r="967" spans="2:9" ht="15.75" customHeight="1" x14ac:dyDescent="0.25">
      <c r="B967" s="256"/>
      <c r="C967" s="256"/>
      <c r="D967" s="256"/>
      <c r="E967" s="256"/>
      <c r="F967" s="256"/>
      <c r="G967" s="256"/>
      <c r="H967" s="256"/>
      <c r="I967" s="257"/>
    </row>
    <row r="968" spans="2:9" ht="15.75" customHeight="1" x14ac:dyDescent="0.25">
      <c r="B968" s="256"/>
      <c r="C968" s="256"/>
      <c r="D968" s="256"/>
      <c r="E968" s="256"/>
      <c r="F968" s="256"/>
      <c r="G968" s="256"/>
      <c r="H968" s="256"/>
      <c r="I968" s="257"/>
    </row>
    <row r="969" spans="2:9" ht="15.75" customHeight="1" x14ac:dyDescent="0.25">
      <c r="B969" s="256"/>
      <c r="C969" s="256"/>
      <c r="D969" s="256"/>
      <c r="E969" s="256"/>
      <c r="F969" s="256"/>
      <c r="G969" s="256"/>
      <c r="H969" s="256"/>
      <c r="I969" s="257"/>
    </row>
    <row r="970" spans="2:9" ht="15.75" customHeight="1" x14ac:dyDescent="0.25">
      <c r="B970" s="256"/>
      <c r="C970" s="256"/>
      <c r="D970" s="256"/>
      <c r="E970" s="256"/>
      <c r="F970" s="256"/>
      <c r="G970" s="256"/>
      <c r="H970" s="256"/>
      <c r="I970" s="257"/>
    </row>
    <row r="971" spans="2:9" ht="15.75" customHeight="1" x14ac:dyDescent="0.25">
      <c r="B971" s="256"/>
      <c r="C971" s="256"/>
      <c r="D971" s="256"/>
      <c r="E971" s="256"/>
      <c r="F971" s="256"/>
      <c r="G971" s="256"/>
      <c r="H971" s="256"/>
      <c r="I971" s="257"/>
    </row>
    <row r="972" spans="2:9" ht="15.75" customHeight="1" x14ac:dyDescent="0.25">
      <c r="B972" s="256"/>
      <c r="C972" s="256"/>
      <c r="D972" s="256"/>
      <c r="E972" s="256"/>
      <c r="F972" s="256"/>
      <c r="G972" s="256"/>
      <c r="H972" s="256"/>
      <c r="I972" s="257"/>
    </row>
    <row r="973" spans="2:9" ht="15.75" customHeight="1" x14ac:dyDescent="0.25">
      <c r="B973" s="256"/>
      <c r="C973" s="256"/>
      <c r="D973" s="256"/>
      <c r="E973" s="256"/>
      <c r="F973" s="256"/>
      <c r="G973" s="256"/>
      <c r="H973" s="256"/>
      <c r="I973" s="257"/>
    </row>
    <row r="974" spans="2:9" ht="15.75" customHeight="1" x14ac:dyDescent="0.25">
      <c r="B974" s="256"/>
      <c r="C974" s="256"/>
      <c r="D974" s="256"/>
      <c r="E974" s="256"/>
      <c r="F974" s="256"/>
      <c r="G974" s="256"/>
      <c r="H974" s="256"/>
      <c r="I974" s="257"/>
    </row>
    <row r="975" spans="2:9" ht="15.75" customHeight="1" x14ac:dyDescent="0.25">
      <c r="B975" s="256"/>
      <c r="C975" s="256"/>
      <c r="D975" s="256"/>
      <c r="E975" s="256"/>
      <c r="F975" s="256"/>
      <c r="G975" s="256"/>
      <c r="H975" s="256"/>
      <c r="I975" s="257"/>
    </row>
    <row r="976" spans="2:9" ht="15.75" customHeight="1" x14ac:dyDescent="0.25">
      <c r="B976" s="256"/>
      <c r="C976" s="256"/>
      <c r="D976" s="256"/>
      <c r="E976" s="256"/>
      <c r="F976" s="256"/>
      <c r="G976" s="256"/>
      <c r="H976" s="256"/>
      <c r="I976" s="257"/>
    </row>
    <row r="977" spans="2:9" ht="15.75" customHeight="1" x14ac:dyDescent="0.25">
      <c r="B977" s="256"/>
      <c r="C977" s="256"/>
      <c r="D977" s="256"/>
      <c r="E977" s="256"/>
      <c r="F977" s="256"/>
      <c r="G977" s="256"/>
      <c r="H977" s="256"/>
      <c r="I977" s="257"/>
    </row>
    <row r="978" spans="2:9" ht="15.75" customHeight="1" x14ac:dyDescent="0.25">
      <c r="B978" s="256"/>
      <c r="C978" s="256"/>
      <c r="D978" s="256"/>
      <c r="E978" s="256"/>
      <c r="F978" s="256"/>
      <c r="G978" s="256"/>
      <c r="H978" s="256"/>
      <c r="I978" s="257"/>
    </row>
    <row r="979" spans="2:9" ht="15.75" customHeight="1" x14ac:dyDescent="0.25">
      <c r="B979" s="256"/>
      <c r="C979" s="256"/>
      <c r="D979" s="256"/>
      <c r="E979" s="256"/>
      <c r="F979" s="256"/>
      <c r="G979" s="256"/>
      <c r="H979" s="256"/>
      <c r="I979" s="257"/>
    </row>
    <row r="980" spans="2:9" ht="15.75" customHeight="1" x14ac:dyDescent="0.25">
      <c r="B980" s="256"/>
      <c r="C980" s="256"/>
      <c r="D980" s="256"/>
      <c r="E980" s="256"/>
      <c r="F980" s="256"/>
      <c r="G980" s="256"/>
      <c r="H980" s="256"/>
      <c r="I980" s="257"/>
    </row>
    <row r="981" spans="2:9" ht="15.75" customHeight="1" x14ac:dyDescent="0.25">
      <c r="B981" s="256"/>
      <c r="C981" s="256"/>
      <c r="D981" s="256"/>
      <c r="E981" s="256"/>
      <c r="F981" s="256"/>
      <c r="G981" s="256"/>
      <c r="H981" s="256"/>
      <c r="I981" s="257"/>
    </row>
    <row r="982" spans="2:9" ht="15.75" customHeight="1" x14ac:dyDescent="0.25">
      <c r="B982" s="256"/>
      <c r="C982" s="256"/>
      <c r="D982" s="256"/>
      <c r="E982" s="256"/>
      <c r="F982" s="256"/>
      <c r="G982" s="256"/>
      <c r="H982" s="256"/>
      <c r="I982" s="257"/>
    </row>
    <row r="983" spans="2:9" ht="15.75" customHeight="1" x14ac:dyDescent="0.25">
      <c r="B983" s="256"/>
      <c r="C983" s="256"/>
      <c r="D983" s="256"/>
      <c r="E983" s="256"/>
      <c r="F983" s="256"/>
      <c r="G983" s="256"/>
      <c r="H983" s="256"/>
      <c r="I983" s="257"/>
    </row>
    <row r="984" spans="2:9" ht="15.75" customHeight="1" x14ac:dyDescent="0.25">
      <c r="B984" s="256"/>
      <c r="C984" s="256"/>
      <c r="D984" s="256"/>
      <c r="E984" s="256"/>
      <c r="F984" s="256"/>
      <c r="G984" s="256"/>
      <c r="H984" s="256"/>
      <c r="I984" s="257"/>
    </row>
    <row r="985" spans="2:9" ht="15.75" customHeight="1" x14ac:dyDescent="0.25">
      <c r="B985" s="256"/>
      <c r="C985" s="256"/>
      <c r="D985" s="256"/>
      <c r="E985" s="256"/>
      <c r="F985" s="256"/>
      <c r="G985" s="256"/>
      <c r="H985" s="256"/>
      <c r="I985" s="257"/>
    </row>
    <row r="986" spans="2:9" ht="15.75" customHeight="1" x14ac:dyDescent="0.25">
      <c r="B986" s="256"/>
      <c r="C986" s="256"/>
      <c r="D986" s="256"/>
      <c r="E986" s="256"/>
      <c r="F986" s="256"/>
      <c r="G986" s="256"/>
      <c r="H986" s="256"/>
      <c r="I986" s="257"/>
    </row>
    <row r="987" spans="2:9" ht="15.75" customHeight="1" x14ac:dyDescent="0.25">
      <c r="B987" s="256"/>
      <c r="C987" s="256"/>
      <c r="D987" s="256"/>
      <c r="E987" s="256"/>
      <c r="F987" s="256"/>
      <c r="G987" s="256"/>
      <c r="H987" s="256"/>
      <c r="I987" s="257"/>
    </row>
    <row r="988" spans="2:9" ht="15.75" customHeight="1" x14ac:dyDescent="0.25">
      <c r="B988" s="256"/>
      <c r="C988" s="256"/>
      <c r="D988" s="256"/>
      <c r="E988" s="256"/>
      <c r="F988" s="256"/>
      <c r="G988" s="256"/>
      <c r="H988" s="256"/>
      <c r="I988" s="257"/>
    </row>
    <row r="989" spans="2:9" ht="15.75" customHeight="1" x14ac:dyDescent="0.25">
      <c r="B989" s="256"/>
      <c r="C989" s="256"/>
      <c r="D989" s="256"/>
      <c r="E989" s="256"/>
      <c r="F989" s="256"/>
      <c r="G989" s="256"/>
      <c r="H989" s="256"/>
      <c r="I989" s="257"/>
    </row>
    <row r="990" spans="2:9" ht="15.75" customHeight="1" x14ac:dyDescent="0.25">
      <c r="B990" s="256"/>
      <c r="C990" s="256"/>
      <c r="D990" s="256"/>
      <c r="E990" s="256"/>
      <c r="F990" s="256"/>
      <c r="G990" s="256"/>
      <c r="H990" s="256"/>
      <c r="I990" s="257"/>
    </row>
    <row r="991" spans="2:9" ht="15.75" customHeight="1" x14ac:dyDescent="0.25">
      <c r="B991" s="256"/>
      <c r="C991" s="256"/>
      <c r="D991" s="256"/>
      <c r="E991" s="256"/>
      <c r="F991" s="256"/>
      <c r="G991" s="256"/>
      <c r="H991" s="256"/>
      <c r="I991" s="257"/>
    </row>
    <row r="992" spans="2:9" ht="15.75" customHeight="1" x14ac:dyDescent="0.25">
      <c r="B992" s="256"/>
      <c r="C992" s="256"/>
      <c r="D992" s="256"/>
      <c r="E992" s="256"/>
      <c r="F992" s="256"/>
      <c r="G992" s="256"/>
      <c r="H992" s="256"/>
      <c r="I992" s="257"/>
    </row>
    <row r="993" spans="2:9" ht="15.75" customHeight="1" x14ac:dyDescent="0.25">
      <c r="B993" s="256"/>
      <c r="C993" s="256"/>
      <c r="D993" s="256"/>
      <c r="E993" s="256"/>
      <c r="F993" s="256"/>
      <c r="G993" s="256"/>
      <c r="H993" s="256"/>
      <c r="I993" s="257"/>
    </row>
    <row r="994" spans="2:9" ht="15.75" customHeight="1" x14ac:dyDescent="0.25">
      <c r="B994" s="256"/>
      <c r="C994" s="256"/>
      <c r="D994" s="256"/>
      <c r="E994" s="256"/>
      <c r="F994" s="256"/>
      <c r="G994" s="256"/>
      <c r="H994" s="256"/>
      <c r="I994" s="257"/>
    </row>
    <row r="995" spans="2:9" ht="15.75" customHeight="1" x14ac:dyDescent="0.25">
      <c r="B995" s="256"/>
      <c r="C995" s="256"/>
      <c r="D995" s="256"/>
      <c r="E995" s="256"/>
      <c r="F995" s="256"/>
      <c r="G995" s="256"/>
      <c r="H995" s="256"/>
      <c r="I995" s="257"/>
    </row>
    <row r="996" spans="2:9" ht="15.75" customHeight="1" x14ac:dyDescent="0.25">
      <c r="B996" s="256"/>
      <c r="C996" s="256"/>
      <c r="D996" s="256"/>
      <c r="E996" s="256"/>
      <c r="F996" s="256"/>
      <c r="G996" s="256"/>
      <c r="H996" s="256"/>
      <c r="I996" s="257"/>
    </row>
    <row r="997" spans="2:9" ht="15.75" customHeight="1" x14ac:dyDescent="0.25">
      <c r="B997" s="256"/>
      <c r="C997" s="256"/>
      <c r="D997" s="256"/>
      <c r="E997" s="256"/>
      <c r="F997" s="256"/>
      <c r="G997" s="256"/>
      <c r="H997" s="256"/>
      <c r="I997" s="257"/>
    </row>
    <row r="998" spans="2:9" ht="15.75" customHeight="1" x14ac:dyDescent="0.25">
      <c r="B998" s="256"/>
      <c r="C998" s="256"/>
      <c r="D998" s="256"/>
      <c r="E998" s="256"/>
      <c r="F998" s="256"/>
      <c r="G998" s="256"/>
      <c r="H998" s="256"/>
      <c r="I998" s="257"/>
    </row>
    <row r="999" spans="2:9" ht="15.75" customHeight="1" x14ac:dyDescent="0.25">
      <c r="B999" s="256"/>
      <c r="C999" s="256"/>
      <c r="D999" s="256"/>
      <c r="E999" s="256"/>
      <c r="F999" s="256"/>
      <c r="G999" s="256"/>
      <c r="H999" s="256"/>
      <c r="I999" s="257"/>
    </row>
    <row r="1000" spans="2:9" ht="15.75" customHeight="1" x14ac:dyDescent="0.25">
      <c r="B1000" s="256"/>
      <c r="C1000" s="256"/>
      <c r="D1000" s="256"/>
      <c r="E1000" s="256"/>
      <c r="F1000" s="256"/>
      <c r="G1000" s="256"/>
      <c r="H1000" s="256"/>
      <c r="I1000" s="257"/>
    </row>
    <row r="1001" spans="2:9" ht="15.75" customHeight="1" x14ac:dyDescent="0.25">
      <c r="B1001" s="256"/>
      <c r="C1001" s="256"/>
      <c r="D1001" s="256"/>
      <c r="E1001" s="256"/>
      <c r="F1001" s="256"/>
      <c r="G1001" s="256"/>
      <c r="H1001" s="256"/>
      <c r="I1001" s="257"/>
    </row>
    <row r="1002" spans="2:9" ht="15.75" customHeight="1" x14ac:dyDescent="0.25">
      <c r="B1002" s="256"/>
      <c r="C1002" s="256"/>
      <c r="D1002" s="256"/>
      <c r="E1002" s="256"/>
      <c r="F1002" s="256"/>
      <c r="G1002" s="256"/>
      <c r="H1002" s="256"/>
      <c r="I1002" s="257"/>
    </row>
    <row r="1003" spans="2:9" ht="15.75" customHeight="1" x14ac:dyDescent="0.25">
      <c r="B1003" s="256"/>
      <c r="C1003" s="256"/>
      <c r="D1003" s="256"/>
      <c r="E1003" s="256"/>
      <c r="F1003" s="256"/>
      <c r="G1003" s="256"/>
      <c r="H1003" s="256"/>
      <c r="I1003" s="257"/>
    </row>
    <row r="1004" spans="2:9" ht="15.75" customHeight="1" x14ac:dyDescent="0.25">
      <c r="B1004" s="256"/>
      <c r="C1004" s="256"/>
      <c r="D1004" s="256"/>
      <c r="E1004" s="256"/>
      <c r="F1004" s="256"/>
      <c r="G1004" s="256"/>
      <c r="H1004" s="256"/>
      <c r="I1004" s="257"/>
    </row>
    <row r="1005" spans="2:9" ht="15.75" customHeight="1" x14ac:dyDescent="0.25">
      <c r="B1005" s="256"/>
      <c r="C1005" s="256"/>
      <c r="D1005" s="256"/>
      <c r="E1005" s="256"/>
      <c r="F1005" s="256"/>
      <c r="G1005" s="256"/>
      <c r="H1005" s="256"/>
      <c r="I1005" s="257"/>
    </row>
    <row r="1006" spans="2:9" ht="15.75" customHeight="1" x14ac:dyDescent="0.25">
      <c r="B1006" s="256"/>
      <c r="C1006" s="256"/>
      <c r="D1006" s="256"/>
      <c r="E1006" s="256"/>
      <c r="F1006" s="256"/>
      <c r="G1006" s="256"/>
      <c r="H1006" s="256"/>
      <c r="I1006" s="257"/>
    </row>
    <row r="1007" spans="2:9" ht="15.75" customHeight="1" x14ac:dyDescent="0.25">
      <c r="B1007" s="256"/>
      <c r="C1007" s="256"/>
      <c r="D1007" s="256"/>
      <c r="E1007" s="256"/>
      <c r="F1007" s="256"/>
      <c r="G1007" s="256"/>
      <c r="H1007" s="256"/>
      <c r="I1007" s="257"/>
    </row>
    <row r="1008" spans="2:9" ht="15.75" customHeight="1" x14ac:dyDescent="0.25">
      <c r="B1008" s="256"/>
      <c r="C1008" s="256"/>
      <c r="D1008" s="256"/>
      <c r="E1008" s="256"/>
      <c r="F1008" s="256"/>
      <c r="G1008" s="256"/>
      <c r="H1008" s="256"/>
      <c r="I1008" s="257"/>
    </row>
    <row r="1009" spans="2:9" ht="15.75" customHeight="1" x14ac:dyDescent="0.25">
      <c r="B1009" s="256"/>
      <c r="C1009" s="256"/>
      <c r="D1009" s="256"/>
      <c r="E1009" s="256"/>
      <c r="F1009" s="256"/>
      <c r="G1009" s="256"/>
      <c r="H1009" s="256"/>
      <c r="I1009" s="257"/>
    </row>
    <row r="1010" spans="2:9" ht="15.75" customHeight="1" x14ac:dyDescent="0.25">
      <c r="B1010" s="256"/>
      <c r="C1010" s="256"/>
      <c r="D1010" s="256"/>
      <c r="E1010" s="256"/>
      <c r="F1010" s="256"/>
      <c r="G1010" s="256"/>
      <c r="H1010" s="256"/>
      <c r="I1010" s="257"/>
    </row>
    <row r="1011" spans="2:9" ht="15.75" customHeight="1" x14ac:dyDescent="0.25">
      <c r="B1011" s="256"/>
      <c r="C1011" s="256"/>
      <c r="D1011" s="256"/>
      <c r="E1011" s="256"/>
      <c r="F1011" s="256"/>
      <c r="G1011" s="256"/>
      <c r="H1011" s="256"/>
      <c r="I1011" s="257"/>
    </row>
    <row r="1012" spans="2:9" ht="15.75" customHeight="1" x14ac:dyDescent="0.25">
      <c r="B1012" s="256"/>
      <c r="C1012" s="256"/>
      <c r="D1012" s="256"/>
      <c r="E1012" s="256"/>
      <c r="F1012" s="256"/>
      <c r="G1012" s="256"/>
      <c r="H1012" s="256"/>
      <c r="I1012" s="257"/>
    </row>
    <row r="1013" spans="2:9" ht="15.75" customHeight="1" x14ac:dyDescent="0.25">
      <c r="B1013" s="256"/>
      <c r="C1013" s="256"/>
      <c r="D1013" s="256"/>
      <c r="E1013" s="256"/>
      <c r="F1013" s="256"/>
      <c r="G1013" s="256"/>
      <c r="H1013" s="256"/>
      <c r="I1013" s="257"/>
    </row>
    <row r="1014" spans="2:9" ht="15.75" customHeight="1" x14ac:dyDescent="0.25">
      <c r="B1014" s="256"/>
      <c r="C1014" s="256"/>
      <c r="D1014" s="256"/>
      <c r="E1014" s="256"/>
      <c r="F1014" s="256"/>
      <c r="G1014" s="256"/>
      <c r="H1014" s="256"/>
      <c r="I1014" s="257"/>
    </row>
    <row r="1015" spans="2:9" ht="15.75" customHeight="1" x14ac:dyDescent="0.25">
      <c r="B1015" s="256"/>
      <c r="C1015" s="256"/>
      <c r="D1015" s="256"/>
      <c r="E1015" s="256"/>
      <c r="F1015" s="256"/>
      <c r="G1015" s="256"/>
      <c r="H1015" s="256"/>
      <c r="I1015" s="257"/>
    </row>
    <row r="1016" spans="2:9" ht="15.75" customHeight="1" x14ac:dyDescent="0.25">
      <c r="B1016" s="256"/>
      <c r="C1016" s="256"/>
      <c r="D1016" s="256"/>
      <c r="E1016" s="256"/>
      <c r="F1016" s="256"/>
      <c r="G1016" s="256"/>
      <c r="H1016" s="256"/>
      <c r="I1016" s="257"/>
    </row>
    <row r="1017" spans="2:9" ht="15.75" customHeight="1" x14ac:dyDescent="0.25">
      <c r="B1017" s="256"/>
      <c r="C1017" s="256"/>
      <c r="D1017" s="256"/>
      <c r="E1017" s="256"/>
      <c r="F1017" s="256"/>
      <c r="G1017" s="256"/>
      <c r="H1017" s="256"/>
      <c r="I1017" s="257"/>
    </row>
    <row r="1018" spans="2:9" ht="15.75" customHeight="1" x14ac:dyDescent="0.25">
      <c r="B1018" s="256"/>
      <c r="C1018" s="256"/>
      <c r="D1018" s="256"/>
      <c r="E1018" s="256"/>
      <c r="F1018" s="256"/>
      <c r="G1018" s="256"/>
      <c r="H1018" s="256"/>
      <c r="I1018" s="257"/>
    </row>
    <row r="1019" spans="2:9" ht="15.75" customHeight="1" x14ac:dyDescent="0.25">
      <c r="B1019" s="256"/>
      <c r="C1019" s="256"/>
      <c r="D1019" s="256"/>
      <c r="E1019" s="256"/>
      <c r="F1019" s="256"/>
      <c r="G1019" s="256"/>
      <c r="H1019" s="256"/>
      <c r="I1019" s="257"/>
    </row>
    <row r="1020" spans="2:9" ht="15.75" customHeight="1" x14ac:dyDescent="0.25">
      <c r="B1020" s="256"/>
      <c r="C1020" s="256"/>
      <c r="D1020" s="256"/>
      <c r="E1020" s="256"/>
      <c r="F1020" s="256"/>
      <c r="G1020" s="256"/>
      <c r="H1020" s="256"/>
      <c r="I1020" s="257"/>
    </row>
    <row r="1021" spans="2:9" ht="15.75" customHeight="1" x14ac:dyDescent="0.25">
      <c r="B1021" s="256"/>
      <c r="C1021" s="256"/>
      <c r="D1021" s="256"/>
      <c r="E1021" s="256"/>
      <c r="F1021" s="256"/>
      <c r="G1021" s="256"/>
      <c r="H1021" s="256"/>
      <c r="I1021" s="257"/>
    </row>
    <row r="1022" spans="2:9" ht="15.75" customHeight="1" x14ac:dyDescent="0.25">
      <c r="B1022" s="256"/>
      <c r="C1022" s="256"/>
      <c r="D1022" s="256"/>
      <c r="E1022" s="256"/>
      <c r="F1022" s="256"/>
      <c r="G1022" s="256"/>
      <c r="H1022" s="256"/>
      <c r="I1022" s="257"/>
    </row>
    <row r="1023" spans="2:9" ht="15.75" customHeight="1" x14ac:dyDescent="0.25">
      <c r="B1023" s="256"/>
      <c r="C1023" s="256"/>
      <c r="D1023" s="256"/>
      <c r="E1023" s="256"/>
      <c r="F1023" s="256"/>
      <c r="G1023" s="256"/>
      <c r="H1023" s="256"/>
      <c r="I1023" s="257"/>
    </row>
    <row r="1024" spans="2:9" ht="15.75" customHeight="1" x14ac:dyDescent="0.25">
      <c r="B1024" s="256"/>
      <c r="C1024" s="256"/>
      <c r="D1024" s="256"/>
      <c r="E1024" s="256"/>
      <c r="F1024" s="256"/>
      <c r="G1024" s="256"/>
      <c r="H1024" s="256"/>
      <c r="I1024" s="257"/>
    </row>
    <row r="1025" spans="2:9" ht="15.75" customHeight="1" x14ac:dyDescent="0.25">
      <c r="B1025" s="256"/>
      <c r="C1025" s="256"/>
      <c r="D1025" s="256"/>
      <c r="E1025" s="256"/>
      <c r="F1025" s="256"/>
      <c r="G1025" s="256"/>
      <c r="H1025" s="256"/>
      <c r="I1025" s="257"/>
    </row>
    <row r="1026" spans="2:9" ht="15.75" customHeight="1" x14ac:dyDescent="0.25">
      <c r="B1026" s="256"/>
      <c r="C1026" s="256"/>
      <c r="D1026" s="256"/>
      <c r="E1026" s="256"/>
      <c r="F1026" s="256"/>
      <c r="G1026" s="256"/>
      <c r="H1026" s="256"/>
      <c r="I1026" s="257"/>
    </row>
    <row r="1027" spans="2:9" ht="15.75" customHeight="1" x14ac:dyDescent="0.25">
      <c r="B1027" s="256"/>
      <c r="C1027" s="256"/>
      <c r="D1027" s="256"/>
      <c r="E1027" s="256"/>
      <c r="F1027" s="256"/>
      <c r="G1027" s="256"/>
      <c r="H1027" s="256"/>
      <c r="I1027" s="257"/>
    </row>
  </sheetData>
  <sheetProtection algorithmName="SHA-512" hashValue="s3IgFj2bMFmVN6sgGad/MUlPDgFd8Rq4z4E86iEENCU8W/sB+l9DE9dFSQcvGaMIVJdE0o+F90RFogjWpk5nuQ==" saltValue="YQXc1Nn9QEd1hc2TSGlS0A==" spinCount="100000" sheet="1" objects="1" scenarios="1"/>
  <mergeCells count="7">
    <mergeCell ref="A5:D5"/>
    <mergeCell ref="C3:E3"/>
    <mergeCell ref="C4:E4"/>
    <mergeCell ref="A1:I1"/>
    <mergeCell ref="A2:I2"/>
    <mergeCell ref="A3:B3"/>
    <mergeCell ref="A4:B4"/>
  </mergeCells>
  <dataValidations count="1">
    <dataValidation type="list" allowBlank="1" showInputMessage="1" showErrorMessage="1" prompt=" - " sqref="G7:G56" xr:uid="{0B84EBB5-22DB-4A55-8D3A-24556749A373}">
      <formula1>$Q$7:$Q$11</formula1>
    </dataValidation>
  </dataValidations>
  <printOptions horizontalCentered="1"/>
  <pageMargins left="0.25" right="0.45" top="0.25" bottom="0.25" header="0" footer="0"/>
  <pageSetup scale="76"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sheetPr>
  <dimension ref="C1:Q41"/>
  <sheetViews>
    <sheetView showGridLines="0" showRowColHeaders="0" zoomScaleNormal="100" workbookViewId="0"/>
  </sheetViews>
  <sheetFormatPr defaultRowHeight="15" x14ac:dyDescent="0.25"/>
  <cols>
    <col min="1" max="1" width="3.28515625" customWidth="1"/>
    <col min="2" max="2" width="27.7109375" customWidth="1"/>
    <col min="3" max="3" width="3.28515625" style="32" customWidth="1"/>
    <col min="4" max="4" width="30.85546875" style="7" customWidth="1"/>
    <col min="5" max="10" width="8.85546875" style="7" customWidth="1"/>
  </cols>
  <sheetData>
    <row r="1" spans="3:17" ht="19.5" thickBot="1" x14ac:dyDescent="0.3">
      <c r="C1" s="34"/>
    </row>
    <row r="2" spans="3:17" ht="18" customHeight="1" thickBot="1" x14ac:dyDescent="0.3">
      <c r="C2" s="35"/>
      <c r="D2" s="910" t="s">
        <v>18</v>
      </c>
      <c r="E2" s="911"/>
      <c r="F2" s="911"/>
      <c r="G2" s="911"/>
      <c r="H2" s="911"/>
      <c r="I2" s="911"/>
      <c r="J2" s="912"/>
    </row>
    <row r="3" spans="3:17" ht="18" customHeight="1" thickBot="1" x14ac:dyDescent="0.3">
      <c r="C3" s="35"/>
      <c r="D3" s="901" t="s">
        <v>22</v>
      </c>
      <c r="E3" s="902"/>
      <c r="F3" s="902"/>
      <c r="G3" s="902"/>
      <c r="H3" s="902"/>
      <c r="I3" s="902"/>
      <c r="J3" s="903"/>
    </row>
    <row r="4" spans="3:17" ht="18" customHeight="1" x14ac:dyDescent="0.25">
      <c r="C4" s="35"/>
      <c r="D4" s="451" t="s">
        <v>724</v>
      </c>
      <c r="E4" s="907"/>
      <c r="F4" s="908"/>
      <c r="G4" s="908"/>
      <c r="H4" s="909"/>
      <c r="I4" s="410"/>
      <c r="J4" s="409"/>
    </row>
    <row r="5" spans="3:17" ht="18" customHeight="1" x14ac:dyDescent="0.25">
      <c r="C5" s="35"/>
      <c r="D5" s="1" t="s">
        <v>23</v>
      </c>
      <c r="E5" s="904"/>
      <c r="F5" s="904"/>
      <c r="G5" s="904"/>
      <c r="H5" s="904"/>
      <c r="I5" s="3"/>
      <c r="J5" s="2"/>
    </row>
    <row r="6" spans="3:17" ht="18" customHeight="1" x14ac:dyDescent="0.25">
      <c r="C6" s="35"/>
      <c r="D6" s="12" t="s">
        <v>7</v>
      </c>
      <c r="E6" s="905"/>
      <c r="F6" s="905"/>
      <c r="G6" s="905"/>
      <c r="H6" s="905"/>
      <c r="I6" s="15"/>
      <c r="J6" s="16"/>
      <c r="L6" s="898" t="s">
        <v>133</v>
      </c>
      <c r="M6" s="898"/>
      <c r="N6" s="898"/>
      <c r="O6" s="898"/>
      <c r="P6" s="898"/>
      <c r="Q6" s="898"/>
    </row>
    <row r="7" spans="3:17" ht="18" customHeight="1" x14ac:dyDescent="0.25">
      <c r="C7" s="35"/>
      <c r="D7" s="12" t="s">
        <v>205</v>
      </c>
      <c r="E7" s="850"/>
      <c r="F7" s="850"/>
      <c r="G7" s="850"/>
      <c r="H7" s="850"/>
      <c r="I7" s="850"/>
      <c r="J7" s="16"/>
    </row>
    <row r="8" spans="3:17" ht="18" customHeight="1" x14ac:dyDescent="0.25">
      <c r="C8" s="35"/>
      <c r="D8" s="12" t="s">
        <v>9</v>
      </c>
      <c r="E8" s="851"/>
      <c r="F8" s="852"/>
      <c r="G8" s="15" t="s">
        <v>10</v>
      </c>
      <c r="H8" s="36"/>
      <c r="I8" s="15" t="s">
        <v>11</v>
      </c>
      <c r="J8" s="17" t="s">
        <v>12</v>
      </c>
    </row>
    <row r="9" spans="3:17" ht="18" customHeight="1" x14ac:dyDescent="0.25">
      <c r="C9" s="35"/>
      <c r="D9" s="12" t="s">
        <v>13</v>
      </c>
      <c r="E9" s="854"/>
      <c r="F9" s="854"/>
      <c r="G9" s="15"/>
      <c r="H9" s="15"/>
      <c r="I9" s="15"/>
      <c r="J9" s="16"/>
    </row>
    <row r="10" spans="3:17" ht="18" customHeight="1" x14ac:dyDescent="0.25">
      <c r="C10" s="35"/>
      <c r="D10" s="12" t="s">
        <v>14</v>
      </c>
      <c r="E10" s="857"/>
      <c r="F10" s="857"/>
      <c r="G10" s="15"/>
      <c r="H10" s="15"/>
      <c r="I10" s="15"/>
      <c r="J10" s="16"/>
    </row>
    <row r="11" spans="3:17" ht="18" customHeight="1" thickBot="1" x14ac:dyDescent="0.3">
      <c r="C11" s="35"/>
      <c r="D11" s="13" t="s">
        <v>15</v>
      </c>
      <c r="E11" s="855"/>
      <c r="F11" s="855"/>
      <c r="G11" s="855"/>
      <c r="H11" s="855"/>
      <c r="I11" s="18"/>
      <c r="J11" s="19"/>
    </row>
    <row r="12" spans="3:17" ht="18" customHeight="1" thickBot="1" x14ac:dyDescent="0.3">
      <c r="C12" s="35"/>
      <c r="D12" s="51"/>
      <c r="E12" s="15"/>
      <c r="F12" s="15"/>
      <c r="G12" s="15"/>
      <c r="H12" s="15"/>
      <c r="I12" s="15"/>
      <c r="J12" s="16"/>
    </row>
    <row r="13" spans="3:17" ht="18" customHeight="1" thickBot="1" x14ac:dyDescent="0.3">
      <c r="C13" s="35"/>
      <c r="D13" s="901" t="s">
        <v>22</v>
      </c>
      <c r="E13" s="902"/>
      <c r="F13" s="902"/>
      <c r="G13" s="902"/>
      <c r="H13" s="902"/>
      <c r="I13" s="902"/>
      <c r="J13" s="903"/>
    </row>
    <row r="14" spans="3:17" ht="18" customHeight="1" x14ac:dyDescent="0.25">
      <c r="C14" s="35"/>
      <c r="D14" s="451" t="s">
        <v>724</v>
      </c>
      <c r="E14" s="907"/>
      <c r="F14" s="908"/>
      <c r="G14" s="908"/>
      <c r="H14" s="909"/>
      <c r="I14" s="410"/>
      <c r="J14" s="409"/>
    </row>
    <row r="15" spans="3:17" ht="18" customHeight="1" x14ac:dyDescent="0.25">
      <c r="C15" s="35"/>
      <c r="D15" s="1" t="s">
        <v>23</v>
      </c>
      <c r="E15" s="904"/>
      <c r="F15" s="904"/>
      <c r="G15" s="904"/>
      <c r="H15" s="904"/>
      <c r="I15" s="3"/>
      <c r="J15" s="2"/>
    </row>
    <row r="16" spans="3:17" ht="18" customHeight="1" x14ac:dyDescent="0.25">
      <c r="C16" s="35"/>
      <c r="D16" s="12" t="s">
        <v>7</v>
      </c>
      <c r="E16" s="905"/>
      <c r="F16" s="905"/>
      <c r="G16" s="905"/>
      <c r="H16" s="905"/>
      <c r="I16" s="15"/>
      <c r="J16" s="16"/>
    </row>
    <row r="17" spans="3:10" ht="18" customHeight="1" x14ac:dyDescent="0.25">
      <c r="C17" s="35"/>
      <c r="D17" s="12" t="s">
        <v>206</v>
      </c>
      <c r="E17" s="850"/>
      <c r="F17" s="850"/>
      <c r="G17" s="850"/>
      <c r="H17" s="850"/>
      <c r="I17" s="850"/>
      <c r="J17" s="16"/>
    </row>
    <row r="18" spans="3:10" ht="18" customHeight="1" x14ac:dyDescent="0.25">
      <c r="C18" s="35"/>
      <c r="D18" s="12" t="s">
        <v>9</v>
      </c>
      <c r="E18" s="851"/>
      <c r="F18" s="852"/>
      <c r="G18" s="15" t="s">
        <v>10</v>
      </c>
      <c r="H18" s="36"/>
      <c r="I18" s="15" t="s">
        <v>11</v>
      </c>
      <c r="J18" s="17" t="s">
        <v>12</v>
      </c>
    </row>
    <row r="19" spans="3:10" ht="18" customHeight="1" x14ac:dyDescent="0.25">
      <c r="C19" s="35"/>
      <c r="D19" s="12" t="s">
        <v>13</v>
      </c>
      <c r="E19" s="854"/>
      <c r="F19" s="854"/>
      <c r="G19" s="15"/>
      <c r="H19" s="15"/>
      <c r="I19" s="15"/>
      <c r="J19" s="16"/>
    </row>
    <row r="20" spans="3:10" ht="18" customHeight="1" x14ac:dyDescent="0.25">
      <c r="C20" s="35"/>
      <c r="D20" s="12" t="s">
        <v>14</v>
      </c>
      <c r="E20" s="857"/>
      <c r="F20" s="857"/>
      <c r="G20" s="15"/>
      <c r="H20" s="15"/>
      <c r="I20" s="15"/>
      <c r="J20" s="16"/>
    </row>
    <row r="21" spans="3:10" ht="18" customHeight="1" thickBot="1" x14ac:dyDescent="0.3">
      <c r="C21" s="35"/>
      <c r="D21" s="13" t="s">
        <v>15</v>
      </c>
      <c r="E21" s="855"/>
      <c r="F21" s="855"/>
      <c r="G21" s="855"/>
      <c r="H21" s="855"/>
      <c r="I21" s="18"/>
      <c r="J21" s="19"/>
    </row>
    <row r="22" spans="3:10" ht="18" customHeight="1" x14ac:dyDescent="0.25">
      <c r="C22" s="35"/>
      <c r="D22" s="14"/>
      <c r="E22" s="15"/>
      <c r="F22" s="15"/>
      <c r="G22" s="15"/>
      <c r="H22" s="15"/>
      <c r="I22" s="15"/>
      <c r="J22" s="15"/>
    </row>
    <row r="23" spans="3:10" ht="21" x14ac:dyDescent="0.25">
      <c r="D23" s="906"/>
      <c r="E23" s="906"/>
      <c r="F23" s="906"/>
      <c r="G23" s="906"/>
      <c r="H23" s="906"/>
      <c r="I23" s="906"/>
      <c r="J23" s="906"/>
    </row>
    <row r="24" spans="3:10" x14ac:dyDescent="0.25">
      <c r="D24" s="900"/>
      <c r="E24" s="900"/>
      <c r="F24" s="900"/>
      <c r="G24" s="900"/>
      <c r="H24" s="900"/>
      <c r="I24" s="900"/>
      <c r="J24" s="900"/>
    </row>
    <row r="25" spans="3:10" x14ac:dyDescent="0.25">
      <c r="D25" s="42"/>
      <c r="E25" s="899"/>
      <c r="F25" s="899"/>
      <c r="G25" s="899"/>
      <c r="H25" s="899"/>
      <c r="I25" s="899"/>
      <c r="J25" s="15"/>
    </row>
    <row r="26" spans="3:10" x14ac:dyDescent="0.25">
      <c r="D26" s="42"/>
      <c r="E26" s="899"/>
      <c r="F26" s="899"/>
      <c r="G26" s="899"/>
      <c r="H26" s="899"/>
      <c r="I26" s="899"/>
      <c r="J26" s="15"/>
    </row>
    <row r="27" spans="3:10" x14ac:dyDescent="0.25">
      <c r="D27" s="42"/>
      <c r="E27" s="899"/>
      <c r="F27" s="899"/>
      <c r="G27" s="15"/>
      <c r="H27" s="15"/>
      <c r="I27" s="15"/>
      <c r="J27" s="15"/>
    </row>
    <row r="28" spans="3:10" x14ac:dyDescent="0.25">
      <c r="D28" s="42"/>
      <c r="E28" s="899"/>
      <c r="F28" s="899"/>
      <c r="G28" s="899"/>
      <c r="H28" s="899"/>
      <c r="I28" s="15"/>
      <c r="J28" s="15"/>
    </row>
    <row r="29" spans="3:10" x14ac:dyDescent="0.25">
      <c r="D29" s="42"/>
      <c r="E29" s="899"/>
      <c r="F29" s="899"/>
      <c r="G29" s="899"/>
      <c r="H29" s="899"/>
      <c r="I29" s="15"/>
      <c r="J29" s="15"/>
    </row>
    <row r="30" spans="3:10" x14ac:dyDescent="0.25">
      <c r="D30" s="42"/>
      <c r="E30" s="899"/>
      <c r="F30" s="899"/>
      <c r="G30" s="15"/>
      <c r="H30" s="15"/>
      <c r="I30" s="15"/>
      <c r="J30" s="15"/>
    </row>
    <row r="31" spans="3:10" x14ac:dyDescent="0.25">
      <c r="D31" s="42"/>
      <c r="E31" s="899"/>
      <c r="F31" s="899"/>
      <c r="G31" s="15"/>
      <c r="H31" s="15"/>
      <c r="I31" s="15"/>
      <c r="J31" s="15"/>
    </row>
    <row r="32" spans="3:10" x14ac:dyDescent="0.25">
      <c r="D32" s="14"/>
      <c r="E32" s="15"/>
      <c r="F32" s="15"/>
      <c r="G32" s="15"/>
      <c r="H32" s="15"/>
      <c r="I32" s="15"/>
      <c r="J32" s="15"/>
    </row>
    <row r="33" spans="4:10" x14ac:dyDescent="0.25">
      <c r="D33" s="900"/>
      <c r="E33" s="900"/>
      <c r="F33" s="900"/>
      <c r="G33" s="900"/>
      <c r="H33" s="900"/>
      <c r="I33" s="900"/>
      <c r="J33" s="900"/>
    </row>
    <row r="34" spans="4:10" x14ac:dyDescent="0.25">
      <c r="D34" s="42"/>
      <c r="E34" s="899"/>
      <c r="F34" s="899"/>
      <c r="G34" s="899"/>
      <c r="H34" s="899"/>
      <c r="I34" s="899"/>
      <c r="J34" s="15"/>
    </row>
    <row r="35" spans="4:10" x14ac:dyDescent="0.25">
      <c r="D35" s="42"/>
      <c r="E35" s="899"/>
      <c r="F35" s="899"/>
      <c r="G35" s="899"/>
      <c r="H35" s="899"/>
      <c r="I35" s="899"/>
      <c r="J35" s="15"/>
    </row>
    <row r="36" spans="4:10" x14ac:dyDescent="0.25">
      <c r="D36" s="42"/>
      <c r="E36" s="899"/>
      <c r="F36" s="899"/>
      <c r="G36" s="15"/>
      <c r="H36" s="15"/>
      <c r="I36" s="15"/>
      <c r="J36" s="15"/>
    </row>
    <row r="37" spans="4:10" x14ac:dyDescent="0.25">
      <c r="D37" s="42"/>
      <c r="E37" s="899"/>
      <c r="F37" s="899"/>
      <c r="G37" s="899"/>
      <c r="H37" s="899"/>
      <c r="I37" s="15"/>
      <c r="J37" s="15"/>
    </row>
    <row r="38" spans="4:10" x14ac:dyDescent="0.25">
      <c r="D38" s="42"/>
      <c r="E38" s="899"/>
      <c r="F38" s="899"/>
      <c r="G38" s="899"/>
      <c r="H38" s="899"/>
      <c r="I38" s="15"/>
      <c r="J38" s="15"/>
    </row>
    <row r="39" spans="4:10" x14ac:dyDescent="0.25">
      <c r="D39" s="42"/>
      <c r="E39" s="899"/>
      <c r="F39" s="899"/>
      <c r="G39" s="15"/>
      <c r="H39" s="15"/>
      <c r="I39" s="15"/>
      <c r="J39" s="15"/>
    </row>
    <row r="40" spans="4:10" x14ac:dyDescent="0.25">
      <c r="D40" s="42"/>
      <c r="E40" s="899"/>
      <c r="F40" s="899"/>
      <c r="G40" s="15"/>
      <c r="H40" s="15"/>
      <c r="I40" s="15"/>
      <c r="J40" s="15"/>
    </row>
    <row r="41" spans="4:10" x14ac:dyDescent="0.25">
      <c r="D41" s="14"/>
      <c r="E41" s="14"/>
      <c r="F41" s="14"/>
      <c r="G41" s="14"/>
      <c r="H41" s="14"/>
      <c r="I41" s="14"/>
      <c r="J41" s="14"/>
    </row>
  </sheetData>
  <sheetProtection algorithmName="SHA-512" hashValue="e5ePyYVJb1+fZgvBoTi3WiqjZZwEGjE8sk/jiqMVS7q7araiIZBqpei2l2AxpBieiTjZQCInvtrY+V5YW6fahA==" saltValue="MhMCSjbN9CmkcV2UevudJA==" spinCount="100000" sheet="1" objects="1" scenarios="1"/>
  <mergeCells count="37">
    <mergeCell ref="E14:H14"/>
    <mergeCell ref="E8:F8"/>
    <mergeCell ref="E9:F9"/>
    <mergeCell ref="E10:F10"/>
    <mergeCell ref="D2:J2"/>
    <mergeCell ref="D3:J3"/>
    <mergeCell ref="E5:H5"/>
    <mergeCell ref="E6:H6"/>
    <mergeCell ref="E7:I7"/>
    <mergeCell ref="E4:H4"/>
    <mergeCell ref="E16:H16"/>
    <mergeCell ref="E25:I25"/>
    <mergeCell ref="E26:I26"/>
    <mergeCell ref="E27:F27"/>
    <mergeCell ref="E28:H28"/>
    <mergeCell ref="E21:H21"/>
    <mergeCell ref="E18:F18"/>
    <mergeCell ref="E19:F19"/>
    <mergeCell ref="E20:F20"/>
    <mergeCell ref="D23:J23"/>
    <mergeCell ref="D24:J24"/>
    <mergeCell ref="L6:Q6"/>
    <mergeCell ref="E37:H37"/>
    <mergeCell ref="E39:F39"/>
    <mergeCell ref="E40:F40"/>
    <mergeCell ref="E30:F30"/>
    <mergeCell ref="E31:F31"/>
    <mergeCell ref="D33:J33"/>
    <mergeCell ref="E34:I34"/>
    <mergeCell ref="E35:I35"/>
    <mergeCell ref="E36:F36"/>
    <mergeCell ref="E38:H38"/>
    <mergeCell ref="E11:H11"/>
    <mergeCell ref="D13:J13"/>
    <mergeCell ref="E15:H15"/>
    <mergeCell ref="E29:H29"/>
    <mergeCell ref="E17:I17"/>
  </mergeCells>
  <printOptions horizontalCentered="1"/>
  <pageMargins left="0.7" right="0.7" top="1" bottom="0.75" header="0.3" footer="0.3"/>
  <pageSetup orientation="portrait" r:id="rId1"/>
  <headerFooter>
    <oddHeader>&amp;C&amp;G</oddHeader>
    <oddFooter>&amp;L&amp;D&amp;R&amp;N</oddFoot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AEA92-EAFC-424B-B1D0-BE92C961E9B7}">
  <sheetPr>
    <tabColor theme="1"/>
  </sheetPr>
  <dimension ref="E2:DI60"/>
  <sheetViews>
    <sheetView showGridLines="0" showRowColHeaders="0" zoomScaleNormal="100" workbookViewId="0">
      <selection activeCell="BX12" sqref="BX12"/>
    </sheetView>
  </sheetViews>
  <sheetFormatPr defaultRowHeight="15" x14ac:dyDescent="0.25"/>
  <cols>
    <col min="1" max="1" width="3.42578125" customWidth="1"/>
    <col min="2" max="2" width="27.7109375" customWidth="1"/>
    <col min="4" max="4" width="3.42578125" customWidth="1"/>
    <col min="5" max="112" width="1.7109375" customWidth="1"/>
    <col min="113" max="113" width="1.7109375" hidden="1" customWidth="1"/>
    <col min="114" max="183" width="1.7109375" customWidth="1"/>
  </cols>
  <sheetData>
    <row r="2" spans="5:113" ht="18.75" x14ac:dyDescent="0.3">
      <c r="E2" s="938" t="s">
        <v>628</v>
      </c>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c r="AT2" s="938"/>
      <c r="AU2" s="938"/>
      <c r="AV2" s="938"/>
      <c r="AW2" s="938"/>
      <c r="AX2" s="938"/>
      <c r="AY2" s="938"/>
      <c r="AZ2" s="938"/>
    </row>
    <row r="4" spans="5:113" ht="14.45" customHeight="1" x14ac:dyDescent="0.25">
      <c r="E4" s="1360" t="s">
        <v>778</v>
      </c>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row>
    <row r="5" spans="5:113" ht="14.45" customHeight="1" x14ac:dyDescent="0.25">
      <c r="E5" s="1360"/>
      <c r="F5" s="1360"/>
      <c r="G5" s="1360"/>
      <c r="H5" s="1360"/>
      <c r="I5" s="1360"/>
      <c r="J5" s="1360"/>
      <c r="K5" s="1360"/>
      <c r="L5" s="1360"/>
      <c r="M5" s="1360"/>
      <c r="N5" s="1360"/>
      <c r="O5" s="1360"/>
      <c r="P5" s="1360"/>
      <c r="Q5" s="1360"/>
      <c r="R5" s="1360"/>
      <c r="S5" s="1360"/>
      <c r="T5" s="1360"/>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c r="AT5" s="1360"/>
      <c r="AU5" s="1360"/>
      <c r="AV5" s="1360"/>
      <c r="AW5" s="1360"/>
      <c r="AX5" s="1360"/>
      <c r="AY5" s="1360"/>
      <c r="AZ5" s="1360"/>
    </row>
    <row r="6" spans="5:113" x14ac:dyDescent="0.25">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row>
    <row r="7" spans="5:113" x14ac:dyDescent="0.25">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row>
    <row r="8" spans="5:113" ht="14.45" customHeight="1" x14ac:dyDescent="0.25">
      <c r="E8" s="1360" t="s">
        <v>792</v>
      </c>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c r="AT8" s="1360"/>
      <c r="AU8" s="1360"/>
      <c r="AV8" s="1360"/>
      <c r="AW8" s="1360"/>
      <c r="AX8" s="1360"/>
      <c r="AY8" s="1360"/>
      <c r="AZ8" s="1360"/>
    </row>
    <row r="9" spans="5:113" x14ac:dyDescent="0.25">
      <c r="E9" s="1360"/>
      <c r="F9" s="1360"/>
      <c r="G9" s="1360"/>
      <c r="H9" s="1360"/>
      <c r="I9" s="1360"/>
      <c r="J9" s="1360"/>
      <c r="K9" s="1360"/>
      <c r="L9" s="1360"/>
      <c r="M9" s="1360"/>
      <c r="N9" s="1360"/>
      <c r="O9" s="1360"/>
      <c r="P9" s="1360"/>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c r="AT9" s="1360"/>
      <c r="AU9" s="1360"/>
      <c r="AV9" s="1360"/>
      <c r="AW9" s="1360"/>
      <c r="AX9" s="1360"/>
      <c r="AY9" s="1360"/>
      <c r="AZ9" s="1360"/>
      <c r="DI9" t="s">
        <v>187</v>
      </c>
    </row>
    <row r="10" spans="5:113" x14ac:dyDescent="0.25">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DI10" t="s">
        <v>41</v>
      </c>
    </row>
    <row r="11" spans="5:113" x14ac:dyDescent="0.25">
      <c r="I11" t="s">
        <v>629</v>
      </c>
      <c r="Y11" s="1379"/>
      <c r="Z11" s="1377"/>
      <c r="AA11" s="1378"/>
      <c r="AB11" s="1782"/>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row>
    <row r="12" spans="5:113" x14ac:dyDescent="0.25">
      <c r="I12" t="s">
        <v>630</v>
      </c>
      <c r="Y12" s="1053"/>
      <c r="Z12" s="1053"/>
      <c r="AA12" s="1053"/>
      <c r="AB12" s="1782" t="str">
        <f>IF(Y12="Yes ","Complete the Apparatus List Form","")</f>
        <v/>
      </c>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row>
    <row r="13" spans="5:113" x14ac:dyDescent="0.25">
      <c r="I13" t="s">
        <v>631</v>
      </c>
      <c r="Y13" s="1053"/>
      <c r="Z13" s="1053"/>
      <c r="AA13" s="1053"/>
      <c r="AB13" s="1782" t="str">
        <f>IF(Y13="Yes ","Complete the Extended Hose Lay Form","")</f>
        <v/>
      </c>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row>
    <row r="14" spans="5:113" x14ac:dyDescent="0.25">
      <c r="I14" t="s">
        <v>632</v>
      </c>
      <c r="Y14" s="1053"/>
      <c r="Z14" s="1053"/>
      <c r="AA14" s="1053"/>
      <c r="AB14" s="1782" t="str">
        <f>IF(Y14="Yes ","Provide a description of the operation","")</f>
        <v/>
      </c>
      <c r="AC14" s="1783"/>
      <c r="AD14" s="1783"/>
      <c r="AE14" s="1783"/>
      <c r="AF14" s="1783"/>
      <c r="AG14" s="1783"/>
      <c r="AH14" s="1783"/>
      <c r="AI14" s="1783"/>
      <c r="AJ14" s="1783"/>
      <c r="AK14" s="1783"/>
      <c r="AL14" s="1783"/>
      <c r="AM14" s="1783"/>
      <c r="AN14" s="1783"/>
      <c r="AO14" s="1783"/>
      <c r="AP14" s="1783"/>
      <c r="AQ14" s="1783"/>
      <c r="AR14" s="1783"/>
      <c r="AS14" s="1783"/>
      <c r="AT14" s="1783"/>
      <c r="AU14" s="1783"/>
      <c r="AV14" s="1783"/>
    </row>
    <row r="16" spans="5:113" ht="14.45" customHeight="1" x14ac:dyDescent="0.25">
      <c r="E16" s="1781" t="s">
        <v>633</v>
      </c>
      <c r="F16" s="1781"/>
      <c r="G16" s="1781"/>
      <c r="H16" s="1781"/>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c r="AK16" s="1781"/>
      <c r="AL16" s="1781"/>
      <c r="AM16" s="1781"/>
      <c r="AN16" s="1781"/>
      <c r="AO16" s="1781"/>
      <c r="AP16" s="1781"/>
      <c r="AQ16" s="1781"/>
      <c r="AR16" s="1781"/>
      <c r="AS16" s="1781"/>
      <c r="AT16" s="1781"/>
      <c r="AU16" s="1781"/>
      <c r="AV16" s="1781"/>
      <c r="AW16" s="1781"/>
      <c r="AX16" s="1781"/>
      <c r="AY16" s="1781"/>
      <c r="AZ16" s="1781"/>
    </row>
    <row r="17" spans="5:52" x14ac:dyDescent="0.25">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781"/>
      <c r="AS17" s="1781"/>
      <c r="AT17" s="1781"/>
      <c r="AU17" s="1781"/>
      <c r="AV17" s="1781"/>
      <c r="AW17" s="1781"/>
      <c r="AX17" s="1781"/>
      <c r="AY17" s="1781"/>
      <c r="AZ17" s="1781"/>
    </row>
    <row r="18" spans="5:52" x14ac:dyDescent="0.25">
      <c r="E18" s="1781"/>
      <c r="F18" s="1781"/>
      <c r="G18" s="1781"/>
      <c r="H18" s="1781"/>
      <c r="I18" s="1781"/>
      <c r="J18" s="1781"/>
      <c r="K18" s="1781"/>
      <c r="L18" s="1781"/>
      <c r="M18" s="1781"/>
      <c r="N18" s="1781"/>
      <c r="O18" s="1781"/>
      <c r="P18" s="1781"/>
      <c r="Q18" s="1781"/>
      <c r="R18" s="1781"/>
      <c r="S18" s="1781"/>
      <c r="T18" s="1781"/>
      <c r="U18" s="1781"/>
      <c r="V18" s="1781"/>
      <c r="W18" s="1781"/>
      <c r="X18" s="1781"/>
      <c r="Y18" s="1781"/>
      <c r="Z18" s="1781"/>
      <c r="AA18" s="1781"/>
      <c r="AB18" s="1781"/>
      <c r="AC18" s="1781"/>
      <c r="AD18" s="1781"/>
      <c r="AE18" s="1781"/>
      <c r="AF18" s="1781"/>
      <c r="AG18" s="1781"/>
      <c r="AH18" s="1781"/>
      <c r="AI18" s="1781"/>
      <c r="AJ18" s="1781"/>
      <c r="AK18" s="1781"/>
      <c r="AL18" s="1781"/>
      <c r="AM18" s="1781"/>
      <c r="AN18" s="1781"/>
      <c r="AO18" s="1781"/>
      <c r="AP18" s="1781"/>
      <c r="AQ18" s="1781"/>
      <c r="AR18" s="1781"/>
      <c r="AS18" s="1781"/>
      <c r="AT18" s="1781"/>
      <c r="AU18" s="1781"/>
      <c r="AV18" s="1781"/>
      <c r="AW18" s="1781"/>
      <c r="AX18" s="1781"/>
      <c r="AY18" s="1781"/>
      <c r="AZ18" s="1781"/>
    </row>
    <row r="19" spans="5:52" x14ac:dyDescent="0.25">
      <c r="E19" s="1781"/>
      <c r="F19" s="1781"/>
      <c r="G19" s="1781"/>
      <c r="H19" s="1781"/>
      <c r="I19" s="1781"/>
      <c r="J19" s="1781"/>
      <c r="K19" s="1781"/>
      <c r="L19" s="1781"/>
      <c r="M19" s="1781"/>
      <c r="N19" s="1781"/>
      <c r="O19" s="1781"/>
      <c r="P19" s="1781"/>
      <c r="Q19" s="1781"/>
      <c r="R19" s="1781"/>
      <c r="S19" s="1781"/>
      <c r="T19" s="1781"/>
      <c r="U19" s="1781"/>
      <c r="V19" s="1781"/>
      <c r="W19" s="1781"/>
      <c r="X19" s="1781"/>
      <c r="Y19" s="1781"/>
      <c r="Z19" s="1781"/>
      <c r="AA19" s="1781"/>
      <c r="AB19" s="1781"/>
      <c r="AC19" s="1781"/>
      <c r="AD19" s="1781"/>
      <c r="AE19" s="1781"/>
      <c r="AF19" s="1781"/>
      <c r="AG19" s="1781"/>
      <c r="AH19" s="1781"/>
      <c r="AI19" s="1781"/>
      <c r="AJ19" s="1781"/>
      <c r="AK19" s="1781"/>
      <c r="AL19" s="1781"/>
      <c r="AM19" s="1781"/>
      <c r="AN19" s="1781"/>
      <c r="AO19" s="1781"/>
      <c r="AP19" s="1781"/>
      <c r="AQ19" s="1781"/>
      <c r="AR19" s="1781"/>
      <c r="AS19" s="1781"/>
      <c r="AT19" s="1781"/>
      <c r="AU19" s="1781"/>
      <c r="AV19" s="1781"/>
      <c r="AW19" s="1781"/>
      <c r="AX19" s="1781"/>
      <c r="AY19" s="1781"/>
      <c r="AZ19" s="1781"/>
    </row>
    <row r="20" spans="5:52" x14ac:dyDescent="0.25">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1781"/>
      <c r="AV20" s="1781"/>
      <c r="AW20" s="1781"/>
      <c r="AX20" s="1781"/>
      <c r="AY20" s="1781"/>
      <c r="AZ20" s="1781"/>
    </row>
    <row r="21" spans="5:52" x14ac:dyDescent="0.25">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1781"/>
      <c r="AN21" s="1781"/>
      <c r="AO21" s="1781"/>
      <c r="AP21" s="1781"/>
      <c r="AQ21" s="1781"/>
      <c r="AR21" s="1781"/>
      <c r="AS21" s="1781"/>
      <c r="AT21" s="1781"/>
      <c r="AU21" s="1781"/>
      <c r="AV21" s="1781"/>
      <c r="AW21" s="1781"/>
      <c r="AX21" s="1781"/>
      <c r="AY21" s="1781"/>
      <c r="AZ21" s="1781"/>
    </row>
    <row r="22" spans="5:52" x14ac:dyDescent="0.25">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row>
    <row r="24" spans="5:52" x14ac:dyDescent="0.25">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row>
    <row r="25" spans="5:52" x14ac:dyDescent="0.25">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row>
    <row r="26" spans="5:52" x14ac:dyDescent="0.25">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row>
    <row r="27" spans="5:52" x14ac:dyDescent="0.25">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row>
    <row r="28" spans="5:52" x14ac:dyDescent="0.25">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row>
    <row r="29" spans="5:52" x14ac:dyDescent="0.25">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row>
    <row r="30" spans="5:52" x14ac:dyDescent="0.25">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row>
    <row r="31" spans="5:52" x14ac:dyDescent="0.25">
      <c r="E31" s="414"/>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row>
    <row r="32" spans="5:52" x14ac:dyDescent="0.25">
      <c r="E32" s="414"/>
      <c r="F32" s="414"/>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row>
    <row r="33" spans="5:52" x14ac:dyDescent="0.25">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row>
    <row r="34" spans="5:52" x14ac:dyDescent="0.25">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row>
    <row r="35" spans="5:52" x14ac:dyDescent="0.25">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row>
    <row r="36" spans="5:52" x14ac:dyDescent="0.25">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row>
    <row r="37" spans="5:52" x14ac:dyDescent="0.25">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row>
    <row r="38" spans="5:52" x14ac:dyDescent="0.25">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row>
    <row r="39" spans="5:52" x14ac:dyDescent="0.25">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row>
    <row r="41" spans="5:52" x14ac:dyDescent="0.25">
      <c r="E41" s="1360" t="s">
        <v>634</v>
      </c>
      <c r="F41" s="1360"/>
      <c r="G41" s="1360"/>
      <c r="H41" s="1360"/>
      <c r="I41" s="1360"/>
      <c r="J41" s="1360"/>
      <c r="K41" s="1360"/>
      <c r="L41" s="1360"/>
      <c r="M41" s="1360"/>
      <c r="N41" s="1360"/>
      <c r="O41" s="1360"/>
      <c r="P41" s="1360"/>
      <c r="Q41" s="1360"/>
      <c r="R41" s="1360"/>
      <c r="S41" s="1360"/>
      <c r="T41" s="1360"/>
      <c r="U41" s="1360"/>
      <c r="V41" s="1360"/>
      <c r="W41" s="1360"/>
      <c r="X41" s="1360"/>
      <c r="Y41" s="1360"/>
      <c r="Z41" s="1360"/>
      <c r="AA41" s="1360"/>
      <c r="AB41" s="1360"/>
      <c r="AC41" s="1360"/>
      <c r="AD41" s="1360"/>
      <c r="AE41" s="1360"/>
      <c r="AF41" s="1360"/>
      <c r="AG41" s="1360"/>
      <c r="AH41" s="1360"/>
      <c r="AI41" s="1360"/>
      <c r="AJ41" s="1360"/>
      <c r="AK41" s="1360"/>
      <c r="AL41" s="1360"/>
      <c r="AM41" s="1360"/>
      <c r="AN41" s="1360"/>
      <c r="AO41" s="1360"/>
      <c r="AP41" s="1360"/>
      <c r="AQ41" s="1360"/>
      <c r="AR41" s="1360"/>
      <c r="AS41" s="1360"/>
      <c r="AT41" s="1360"/>
      <c r="AU41" s="1360"/>
      <c r="AV41" s="1360"/>
      <c r="AW41" s="1360"/>
      <c r="AX41" s="1360"/>
      <c r="AY41" s="1360"/>
      <c r="AZ41" s="1360"/>
    </row>
    <row r="42" spans="5:52" x14ac:dyDescent="0.25">
      <c r="E42" s="1360"/>
      <c r="F42" s="1360"/>
      <c r="G42" s="1360"/>
      <c r="H42" s="1360"/>
      <c r="I42" s="1360"/>
      <c r="J42" s="1360"/>
      <c r="K42" s="1360"/>
      <c r="L42" s="1360"/>
      <c r="M42" s="1360"/>
      <c r="N42" s="1360"/>
      <c r="O42" s="1360"/>
      <c r="P42" s="1360"/>
      <c r="Q42" s="1360"/>
      <c r="R42" s="1360"/>
      <c r="S42" s="1360"/>
      <c r="T42" s="1360"/>
      <c r="U42" s="1360"/>
      <c r="V42" s="1360"/>
      <c r="W42" s="1360"/>
      <c r="X42" s="1360"/>
      <c r="Y42" s="1360"/>
      <c r="Z42" s="1360"/>
      <c r="AA42" s="1360"/>
      <c r="AB42" s="1360"/>
      <c r="AC42" s="1360"/>
      <c r="AD42" s="1360"/>
      <c r="AE42" s="1360"/>
      <c r="AF42" s="1360"/>
      <c r="AG42" s="1360"/>
      <c r="AH42" s="1360"/>
      <c r="AI42" s="1360"/>
      <c r="AJ42" s="1360"/>
      <c r="AK42" s="1360"/>
      <c r="AL42" s="1360"/>
      <c r="AM42" s="1360"/>
      <c r="AN42" s="1360"/>
      <c r="AO42" s="1360"/>
      <c r="AP42" s="1360"/>
      <c r="AQ42" s="1360"/>
      <c r="AR42" s="1360"/>
      <c r="AS42" s="1360"/>
      <c r="AT42" s="1360"/>
      <c r="AU42" s="1360"/>
      <c r="AV42" s="1360"/>
      <c r="AW42" s="1360"/>
      <c r="AX42" s="1360"/>
      <c r="AY42" s="1360"/>
      <c r="AZ42" s="1360"/>
    </row>
    <row r="43" spans="5:52" x14ac:dyDescent="0.25">
      <c r="E43" s="1360"/>
      <c r="F43" s="1360"/>
      <c r="G43" s="1360"/>
      <c r="H43" s="1360"/>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c r="AI43" s="1360"/>
      <c r="AJ43" s="1360"/>
      <c r="AK43" s="1360"/>
      <c r="AL43" s="1360"/>
      <c r="AM43" s="1360"/>
      <c r="AN43" s="1360"/>
      <c r="AO43" s="1360"/>
      <c r="AP43" s="1360"/>
      <c r="AQ43" s="1360"/>
      <c r="AR43" s="1360"/>
      <c r="AS43" s="1360"/>
      <c r="AT43" s="1360"/>
      <c r="AU43" s="1360"/>
      <c r="AV43" s="1360"/>
      <c r="AW43" s="1360"/>
      <c r="AX43" s="1360"/>
      <c r="AY43" s="1360"/>
      <c r="AZ43" s="1360"/>
    </row>
    <row r="45" spans="5:52" x14ac:dyDescent="0.25">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row>
    <row r="46" spans="5:52" x14ac:dyDescent="0.25">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row>
    <row r="47" spans="5:52" x14ac:dyDescent="0.25">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row>
    <row r="48" spans="5:52" x14ac:dyDescent="0.25">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4"/>
      <c r="AZ48" s="414"/>
    </row>
    <row r="49" spans="5:52" x14ac:dyDescent="0.25">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14"/>
      <c r="AO49" s="414"/>
      <c r="AP49" s="414"/>
      <c r="AQ49" s="414"/>
      <c r="AR49" s="414"/>
      <c r="AS49" s="414"/>
      <c r="AT49" s="414"/>
      <c r="AU49" s="414"/>
      <c r="AV49" s="414"/>
      <c r="AW49" s="414"/>
      <c r="AX49" s="414"/>
      <c r="AY49" s="414"/>
      <c r="AZ49" s="414"/>
    </row>
    <row r="50" spans="5:52" x14ac:dyDescent="0.25">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4"/>
      <c r="AU50" s="414"/>
      <c r="AV50" s="414"/>
      <c r="AW50" s="414"/>
      <c r="AX50" s="414"/>
      <c r="AY50" s="414"/>
      <c r="AZ50" s="414"/>
    </row>
    <row r="51" spans="5:52" x14ac:dyDescent="0.25">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4"/>
      <c r="AY51" s="414"/>
      <c r="AZ51" s="414"/>
    </row>
    <row r="52" spans="5:52" x14ac:dyDescent="0.25">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4"/>
      <c r="AX52" s="414"/>
      <c r="AY52" s="414"/>
      <c r="AZ52" s="414"/>
    </row>
    <row r="53" spans="5:52" x14ac:dyDescent="0.25">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P53" s="414"/>
      <c r="AQ53" s="414"/>
      <c r="AR53" s="414"/>
      <c r="AS53" s="414"/>
      <c r="AT53" s="414"/>
      <c r="AU53" s="414"/>
      <c r="AV53" s="414"/>
      <c r="AW53" s="414"/>
      <c r="AX53" s="414"/>
      <c r="AY53" s="414"/>
      <c r="AZ53" s="414"/>
    </row>
    <row r="54" spans="5:52" x14ac:dyDescent="0.25">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row>
    <row r="55" spans="5:52" x14ac:dyDescent="0.25">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row>
    <row r="56" spans="5:52" x14ac:dyDescent="0.25">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row>
    <row r="57" spans="5:52" x14ac:dyDescent="0.25">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row>
    <row r="58" spans="5:52" x14ac:dyDescent="0.25">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row>
    <row r="59" spans="5:52" x14ac:dyDescent="0.25">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row>
    <row r="60" spans="5:52" x14ac:dyDescent="0.25">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row>
  </sheetData>
  <sheetProtection algorithmName="SHA-512" hashValue="/Bx58zBgd5qezR1W7fEB6KFhuSNYvlnH+Fx9vTNBBS0DGQQMSeGzlnEWRpNWNFSjeh3YginZRzIsrslsf+WFOg==" saltValue="D1SFBkrjoBPefNEqUyaLUg==" spinCount="100000" sheet="1" objects="1" scenarios="1"/>
  <mergeCells count="13">
    <mergeCell ref="E2:AZ2"/>
    <mergeCell ref="E4:AZ6"/>
    <mergeCell ref="E8:AZ9"/>
    <mergeCell ref="Y11:AA11"/>
    <mergeCell ref="Y12:AA12"/>
    <mergeCell ref="E16:AZ21"/>
    <mergeCell ref="E41:AZ43"/>
    <mergeCell ref="Y14:AA14"/>
    <mergeCell ref="AB11:AV11"/>
    <mergeCell ref="AB12:AV12"/>
    <mergeCell ref="AB13:AV13"/>
    <mergeCell ref="Y13:AA13"/>
    <mergeCell ref="AB14:AV14"/>
  </mergeCells>
  <dataValidations count="1">
    <dataValidation type="list" allowBlank="1" showInputMessage="1" showErrorMessage="1" sqref="Y11:Y14" xr:uid="{EB22245A-FDCC-4608-81A4-3ECEC983D925}">
      <formula1>$DI$8:$DI$10</formula1>
    </dataValidation>
  </dataValidations>
  <printOptions horizontalCentered="1"/>
  <pageMargins left="0.7" right="0.7" top="0.75" bottom="0.75" header="0.3" footer="0.3"/>
  <pageSetup orientation="portrait" r:id="rId1"/>
  <headerFooter>
    <oddHeader>&amp;C&amp;G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556BF-F648-4841-A1FE-C27D20FA81F1}">
  <sheetPr>
    <tabColor theme="1"/>
  </sheetPr>
  <dimension ref="C2:AP78"/>
  <sheetViews>
    <sheetView showGridLines="0" showRowColHeaders="0" zoomScaleNormal="100" workbookViewId="0"/>
  </sheetViews>
  <sheetFormatPr defaultRowHeight="15" x14ac:dyDescent="0.25"/>
  <cols>
    <col min="1" max="1" width="0.28515625" customWidth="1"/>
    <col min="2" max="2" width="3.42578125" customWidth="1"/>
    <col min="3" max="3" width="20.85546875" style="53" customWidth="1"/>
    <col min="4" max="4" width="15.7109375" style="53" customWidth="1"/>
    <col min="5" max="5" width="19.42578125" style="53" customWidth="1"/>
    <col min="6" max="6" width="18.140625" style="53" customWidth="1"/>
    <col min="7" max="7" width="16.85546875" style="53" customWidth="1"/>
    <col min="8" max="8" width="18.28515625" style="53" customWidth="1"/>
    <col min="9" max="41" width="2.7109375" customWidth="1"/>
    <col min="42" max="42" width="12.42578125" hidden="1" customWidth="1"/>
  </cols>
  <sheetData>
    <row r="2" spans="3:42" ht="23.25" x14ac:dyDescent="0.35">
      <c r="C2" s="1596" t="s">
        <v>636</v>
      </c>
      <c r="D2" s="1596"/>
      <c r="E2" s="1596"/>
      <c r="F2" s="1596"/>
      <c r="G2" s="1596"/>
      <c r="H2" s="1596"/>
    </row>
    <row r="4" spans="3:42" ht="14.45" customHeight="1" x14ac:dyDescent="0.25">
      <c r="C4" s="1784" t="s">
        <v>828</v>
      </c>
      <c r="D4" s="1784"/>
      <c r="E4" s="1784"/>
      <c r="F4" s="1784"/>
      <c r="G4" s="1784"/>
      <c r="H4" s="1784"/>
    </row>
    <row r="5" spans="3:42" x14ac:dyDescent="0.25">
      <c r="C5" s="1784"/>
      <c r="D5" s="1784"/>
      <c r="E5" s="1784"/>
      <c r="F5" s="1784"/>
      <c r="G5" s="1784"/>
      <c r="H5" s="1784"/>
    </row>
    <row r="6" spans="3:42" x14ac:dyDescent="0.25">
      <c r="C6" s="1784"/>
      <c r="D6" s="1784"/>
      <c r="E6" s="1784"/>
      <c r="F6" s="1784"/>
      <c r="G6" s="1784"/>
      <c r="H6" s="1784"/>
    </row>
    <row r="7" spans="3:42" ht="15.75" x14ac:dyDescent="0.25">
      <c r="C7" s="588"/>
      <c r="D7" s="588"/>
      <c r="E7" s="588"/>
      <c r="F7" s="588"/>
      <c r="G7" s="588"/>
      <c r="H7" s="588"/>
    </row>
    <row r="8" spans="3:42" ht="15.75" x14ac:dyDescent="0.25">
      <c r="C8" s="898" t="s">
        <v>825</v>
      </c>
      <c r="D8" s="898"/>
      <c r="E8" s="898"/>
      <c r="F8" s="898"/>
      <c r="G8" s="898"/>
      <c r="H8" s="898"/>
    </row>
    <row r="9" spans="3:42" ht="15.75" thickBot="1" x14ac:dyDescent="0.3">
      <c r="C9" s="55" t="s">
        <v>375</v>
      </c>
      <c r="D9" s="548" t="s">
        <v>257</v>
      </c>
      <c r="E9" s="548" t="s">
        <v>826</v>
      </c>
      <c r="F9" s="548" t="s">
        <v>180</v>
      </c>
      <c r="G9" s="548" t="s">
        <v>272</v>
      </c>
      <c r="H9" s="548" t="s">
        <v>635</v>
      </c>
    </row>
    <row r="10" spans="3:42" x14ac:dyDescent="0.25">
      <c r="C10" s="584"/>
      <c r="D10" s="585"/>
      <c r="E10" s="585"/>
      <c r="F10" s="585"/>
      <c r="G10" s="585"/>
      <c r="H10" s="517"/>
      <c r="AP10" t="s">
        <v>637</v>
      </c>
    </row>
    <row r="11" spans="3:42" x14ac:dyDescent="0.25">
      <c r="C11" s="586"/>
      <c r="D11" s="297"/>
      <c r="E11" s="297"/>
      <c r="F11" s="297"/>
      <c r="G11" s="297"/>
      <c r="H11" s="515"/>
      <c r="AP11" t="s">
        <v>638</v>
      </c>
    </row>
    <row r="12" spans="3:42" x14ac:dyDescent="0.25">
      <c r="C12" s="586"/>
      <c r="D12" s="297"/>
      <c r="E12" s="297"/>
      <c r="F12" s="297"/>
      <c r="G12" s="297"/>
      <c r="H12" s="515"/>
      <c r="AP12" t="s">
        <v>46</v>
      </c>
    </row>
    <row r="13" spans="3:42" x14ac:dyDescent="0.25">
      <c r="C13" s="586"/>
      <c r="D13" s="297"/>
      <c r="E13" s="297"/>
      <c r="F13" s="297"/>
      <c r="G13" s="297"/>
      <c r="H13" s="515"/>
    </row>
    <row r="14" spans="3:42" x14ac:dyDescent="0.25">
      <c r="C14" s="586"/>
      <c r="D14" s="297"/>
      <c r="E14" s="297"/>
      <c r="F14" s="297"/>
      <c r="G14" s="297"/>
      <c r="H14" s="515"/>
    </row>
    <row r="15" spans="3:42" x14ac:dyDescent="0.25">
      <c r="C15" s="586"/>
      <c r="D15" s="297"/>
      <c r="E15" s="297"/>
      <c r="F15" s="297"/>
      <c r="G15" s="297"/>
      <c r="H15" s="515"/>
      <c r="AP15" t="s">
        <v>269</v>
      </c>
    </row>
    <row r="16" spans="3:42" x14ac:dyDescent="0.25">
      <c r="C16" s="586"/>
      <c r="D16" s="297"/>
      <c r="E16" s="297"/>
      <c r="F16" s="297"/>
      <c r="G16" s="297"/>
      <c r="H16" s="515"/>
      <c r="AP16" t="s">
        <v>309</v>
      </c>
    </row>
    <row r="17" spans="3:30" x14ac:dyDescent="0.25">
      <c r="C17" s="586"/>
      <c r="D17" s="297"/>
      <c r="E17" s="297"/>
      <c r="F17" s="297"/>
      <c r="G17" s="297"/>
      <c r="H17" s="515"/>
    </row>
    <row r="18" spans="3:30" x14ac:dyDescent="0.25">
      <c r="C18" s="586"/>
      <c r="D18" s="297"/>
      <c r="E18" s="297"/>
      <c r="F18" s="297"/>
      <c r="G18" s="297"/>
      <c r="H18" s="515"/>
    </row>
    <row r="19" spans="3:30" ht="15.75" x14ac:dyDescent="0.25">
      <c r="C19" s="586"/>
      <c r="D19" s="297"/>
      <c r="E19" s="297"/>
      <c r="F19" s="297"/>
      <c r="G19" s="297"/>
      <c r="H19" s="515"/>
      <c r="K19" s="845" t="s">
        <v>253</v>
      </c>
      <c r="L19" s="845"/>
      <c r="M19" s="845"/>
      <c r="N19" s="845"/>
      <c r="O19" s="845"/>
      <c r="P19" s="845"/>
      <c r="Q19" s="845"/>
      <c r="R19" s="845"/>
      <c r="S19" s="845"/>
      <c r="T19" s="845"/>
      <c r="U19" s="845"/>
      <c r="V19" s="845"/>
      <c r="W19" s="845"/>
      <c r="X19" s="845"/>
      <c r="Y19" s="845"/>
      <c r="Z19" s="845"/>
      <c r="AA19" s="845"/>
      <c r="AB19" s="845"/>
      <c r="AC19" s="845"/>
      <c r="AD19" s="845"/>
    </row>
    <row r="20" spans="3:30" x14ac:dyDescent="0.25">
      <c r="C20" s="586"/>
      <c r="D20" s="297"/>
      <c r="E20" s="297"/>
      <c r="F20" s="297"/>
      <c r="G20" s="297"/>
      <c r="H20" s="515"/>
    </row>
    <row r="21" spans="3:30" x14ac:dyDescent="0.25">
      <c r="C21" s="586"/>
      <c r="D21" s="297"/>
      <c r="E21" s="297"/>
      <c r="F21" s="297"/>
      <c r="G21" s="297"/>
      <c r="H21" s="515"/>
    </row>
    <row r="22" spans="3:30" x14ac:dyDescent="0.25">
      <c r="C22" s="586"/>
      <c r="D22" s="297"/>
      <c r="E22" s="297"/>
      <c r="F22" s="297"/>
      <c r="G22" s="297"/>
      <c r="H22" s="515"/>
    </row>
    <row r="23" spans="3:30" x14ac:dyDescent="0.25">
      <c r="C23" s="586"/>
      <c r="D23" s="297"/>
      <c r="E23" s="297"/>
      <c r="F23" s="297"/>
      <c r="G23" s="297"/>
      <c r="H23" s="515"/>
    </row>
    <row r="24" spans="3:30" x14ac:dyDescent="0.25">
      <c r="C24" s="586"/>
      <c r="D24" s="297"/>
      <c r="E24" s="297"/>
      <c r="F24" s="297"/>
      <c r="G24" s="297"/>
      <c r="H24" s="515"/>
    </row>
    <row r="25" spans="3:30" x14ac:dyDescent="0.25">
      <c r="C25" s="586"/>
      <c r="D25" s="297"/>
      <c r="E25" s="297"/>
      <c r="F25" s="297"/>
      <c r="G25" s="297"/>
      <c r="H25" s="515"/>
    </row>
    <row r="26" spans="3:30" x14ac:dyDescent="0.25">
      <c r="C26" s="586"/>
      <c r="D26" s="297"/>
      <c r="E26" s="297"/>
      <c r="F26" s="297"/>
      <c r="G26" s="297"/>
      <c r="H26" s="515"/>
    </row>
    <row r="27" spans="3:30" s="135" customFormat="1" x14ac:dyDescent="0.25">
      <c r="C27" s="586"/>
      <c r="D27" s="297"/>
      <c r="E27" s="297"/>
      <c r="F27" s="297"/>
      <c r="G27" s="297"/>
      <c r="H27" s="515"/>
    </row>
    <row r="28" spans="3:30" s="135" customFormat="1" x14ac:dyDescent="0.25">
      <c r="C28" s="586"/>
      <c r="D28" s="297"/>
      <c r="E28" s="297"/>
      <c r="F28" s="297"/>
      <c r="G28" s="297"/>
      <c r="H28" s="515"/>
    </row>
    <row r="29" spans="3:30" s="135" customFormat="1" x14ac:dyDescent="0.25">
      <c r="C29" s="586"/>
      <c r="D29" s="297"/>
      <c r="E29" s="297"/>
      <c r="F29" s="297"/>
      <c r="G29" s="297"/>
      <c r="H29" s="515"/>
    </row>
    <row r="30" spans="3:30" s="135" customFormat="1" x14ac:dyDescent="0.25">
      <c r="C30" s="586"/>
      <c r="D30" s="297"/>
      <c r="E30" s="297"/>
      <c r="F30" s="297"/>
      <c r="G30" s="297"/>
      <c r="H30" s="515"/>
    </row>
    <row r="31" spans="3:30" s="135" customFormat="1" x14ac:dyDescent="0.25">
      <c r="C31" s="586"/>
      <c r="D31" s="297"/>
      <c r="E31" s="297"/>
      <c r="F31" s="297"/>
      <c r="G31" s="297"/>
      <c r="H31" s="515"/>
    </row>
    <row r="32" spans="3:30" s="135" customFormat="1" x14ac:dyDescent="0.25">
      <c r="C32" s="586"/>
      <c r="D32" s="297"/>
      <c r="E32" s="297"/>
      <c r="F32" s="297"/>
      <c r="G32" s="297"/>
      <c r="H32" s="515"/>
    </row>
    <row r="33" spans="3:8" x14ac:dyDescent="0.25">
      <c r="C33" s="586"/>
      <c r="D33" s="297"/>
      <c r="E33" s="297"/>
      <c r="F33" s="297"/>
      <c r="G33" s="297"/>
      <c r="H33" s="515"/>
    </row>
    <row r="34" spans="3:8" x14ac:dyDescent="0.25">
      <c r="C34" s="586"/>
      <c r="D34" s="297"/>
      <c r="E34" s="297"/>
      <c r="F34" s="297"/>
      <c r="G34" s="297"/>
      <c r="H34" s="515"/>
    </row>
    <row r="35" spans="3:8" x14ac:dyDescent="0.25">
      <c r="C35" s="586"/>
      <c r="D35" s="297"/>
      <c r="E35" s="297"/>
      <c r="F35" s="297"/>
      <c r="G35" s="297"/>
      <c r="H35" s="515"/>
    </row>
    <row r="36" spans="3:8" x14ac:dyDescent="0.25">
      <c r="C36" s="586"/>
      <c r="D36" s="297"/>
      <c r="E36" s="297"/>
      <c r="F36" s="297"/>
      <c r="G36" s="297"/>
      <c r="H36" s="515"/>
    </row>
    <row r="37" spans="3:8" x14ac:dyDescent="0.25">
      <c r="C37" s="586"/>
      <c r="D37" s="297"/>
      <c r="E37" s="297"/>
      <c r="F37" s="297"/>
      <c r="G37" s="297"/>
      <c r="H37" s="515"/>
    </row>
    <row r="38" spans="3:8" x14ac:dyDescent="0.25">
      <c r="C38" s="586"/>
      <c r="D38" s="297"/>
      <c r="E38" s="297"/>
      <c r="F38" s="297"/>
      <c r="G38" s="297"/>
      <c r="H38" s="515"/>
    </row>
    <row r="39" spans="3:8" x14ac:dyDescent="0.25">
      <c r="C39" s="586"/>
      <c r="D39" s="297"/>
      <c r="E39" s="297"/>
      <c r="F39" s="297"/>
      <c r="G39" s="297"/>
      <c r="H39" s="515"/>
    </row>
    <row r="40" spans="3:8" x14ac:dyDescent="0.25">
      <c r="C40" s="586"/>
      <c r="D40" s="297"/>
      <c r="E40" s="297"/>
      <c r="F40" s="297"/>
      <c r="G40" s="297"/>
      <c r="H40" s="515"/>
    </row>
    <row r="41" spans="3:8" x14ac:dyDescent="0.25">
      <c r="C41" s="586"/>
      <c r="D41" s="297"/>
      <c r="E41" s="297"/>
      <c r="F41" s="297"/>
      <c r="G41" s="297"/>
      <c r="H41" s="515"/>
    </row>
    <row r="42" spans="3:8" x14ac:dyDescent="0.25">
      <c r="C42" s="583"/>
      <c r="D42" s="297"/>
      <c r="E42" s="297"/>
      <c r="F42" s="297"/>
      <c r="G42" s="297"/>
      <c r="H42" s="506"/>
    </row>
    <row r="43" spans="3:8" x14ac:dyDescent="0.25">
      <c r="C43" s="587"/>
      <c r="D43" s="509"/>
      <c r="E43" s="509"/>
      <c r="F43" s="509"/>
      <c r="G43" s="509"/>
      <c r="H43" s="547"/>
    </row>
    <row r="44" spans="3:8" x14ac:dyDescent="0.25">
      <c r="C44" s="586"/>
      <c r="D44" s="297"/>
      <c r="E44" s="297"/>
      <c r="F44" s="297"/>
      <c r="G44" s="297"/>
      <c r="H44" s="515"/>
    </row>
    <row r="45" spans="3:8" x14ac:dyDescent="0.25">
      <c r="C45" s="586"/>
      <c r="D45" s="297"/>
      <c r="E45" s="297"/>
      <c r="F45" s="297"/>
      <c r="G45" s="297"/>
      <c r="H45" s="515"/>
    </row>
    <row r="46" spans="3:8" x14ac:dyDescent="0.25">
      <c r="C46" s="586"/>
      <c r="D46" s="297"/>
      <c r="E46" s="297"/>
      <c r="F46" s="297"/>
      <c r="G46" s="297"/>
      <c r="H46" s="515"/>
    </row>
    <row r="47" spans="3:8" x14ac:dyDescent="0.25">
      <c r="C47" s="586"/>
      <c r="D47" s="297"/>
      <c r="E47" s="297"/>
      <c r="F47" s="297"/>
      <c r="G47" s="297"/>
      <c r="H47" s="515"/>
    </row>
    <row r="48" spans="3:8" x14ac:dyDescent="0.25">
      <c r="C48" s="586"/>
      <c r="D48" s="297"/>
      <c r="E48" s="297"/>
      <c r="F48" s="297"/>
      <c r="G48" s="297"/>
      <c r="H48" s="515"/>
    </row>
    <row r="49" spans="3:8" x14ac:dyDescent="0.25">
      <c r="C49" s="586"/>
      <c r="D49" s="297"/>
      <c r="E49" s="297"/>
      <c r="F49" s="297"/>
      <c r="G49" s="297"/>
      <c r="H49" s="515"/>
    </row>
    <row r="50" spans="3:8" x14ac:dyDescent="0.25">
      <c r="C50" s="586"/>
      <c r="D50" s="297"/>
      <c r="E50" s="297"/>
      <c r="F50" s="297"/>
      <c r="G50" s="297"/>
      <c r="H50" s="515"/>
    </row>
    <row r="51" spans="3:8" ht="15.75" x14ac:dyDescent="0.25">
      <c r="C51" s="898"/>
      <c r="D51" s="898"/>
      <c r="E51" s="898"/>
      <c r="F51" s="898"/>
      <c r="G51" s="898"/>
      <c r="H51" s="898"/>
    </row>
    <row r="52" spans="3:8" x14ac:dyDescent="0.25">
      <c r="C52" s="55"/>
      <c r="D52" s="55"/>
      <c r="E52" s="55"/>
      <c r="F52" s="55"/>
      <c r="G52" s="55"/>
      <c r="H52" s="55"/>
    </row>
    <row r="53" spans="3:8" x14ac:dyDescent="0.25">
      <c r="C53" s="541"/>
      <c r="D53" s="539"/>
      <c r="E53" s="539"/>
      <c r="F53" s="539"/>
      <c r="G53" s="539"/>
      <c r="H53" s="540"/>
    </row>
    <row r="54" spans="3:8" x14ac:dyDescent="0.25">
      <c r="C54" s="541"/>
      <c r="D54" s="539"/>
      <c r="E54" s="539"/>
      <c r="F54" s="539"/>
      <c r="G54" s="539"/>
      <c r="H54" s="540"/>
    </row>
    <row r="55" spans="3:8" x14ac:dyDescent="0.25">
      <c r="C55" s="541"/>
      <c r="D55" s="539"/>
      <c r="E55" s="539"/>
      <c r="F55" s="539"/>
      <c r="G55" s="539"/>
      <c r="H55" s="540"/>
    </row>
    <row r="56" spans="3:8" x14ac:dyDescent="0.25">
      <c r="C56" s="541"/>
      <c r="D56" s="539"/>
      <c r="E56" s="539"/>
      <c r="F56" s="539"/>
      <c r="G56" s="539"/>
      <c r="H56" s="540"/>
    </row>
    <row r="57" spans="3:8" x14ac:dyDescent="0.25">
      <c r="C57" s="541"/>
      <c r="D57" s="539"/>
      <c r="E57" s="539"/>
      <c r="F57" s="539"/>
      <c r="G57" s="539"/>
      <c r="H57" s="540"/>
    </row>
    <row r="58" spans="3:8" x14ac:dyDescent="0.25">
      <c r="C58" s="541"/>
      <c r="D58" s="539"/>
      <c r="E58" s="539"/>
      <c r="F58" s="539"/>
      <c r="G58" s="539"/>
      <c r="H58" s="540"/>
    </row>
    <row r="59" spans="3:8" x14ac:dyDescent="0.25">
      <c r="C59" s="541"/>
      <c r="D59" s="539"/>
      <c r="E59" s="539"/>
      <c r="F59" s="539"/>
      <c r="G59" s="539"/>
      <c r="H59" s="540"/>
    </row>
    <row r="60" spans="3:8" x14ac:dyDescent="0.25">
      <c r="C60" s="541"/>
      <c r="D60" s="539"/>
      <c r="E60" s="539"/>
      <c r="F60" s="539"/>
      <c r="G60" s="539"/>
      <c r="H60" s="540"/>
    </row>
    <row r="61" spans="3:8" x14ac:dyDescent="0.25">
      <c r="C61" s="541"/>
      <c r="D61" s="539"/>
      <c r="E61" s="539"/>
      <c r="F61" s="539"/>
      <c r="G61" s="539"/>
      <c r="H61" s="540"/>
    </row>
    <row r="62" spans="3:8" x14ac:dyDescent="0.25">
      <c r="C62" s="541"/>
      <c r="D62" s="539"/>
      <c r="E62" s="539"/>
      <c r="F62" s="539"/>
      <c r="G62" s="539"/>
      <c r="H62" s="540"/>
    </row>
    <row r="63" spans="3:8" x14ac:dyDescent="0.25">
      <c r="C63" s="541"/>
      <c r="D63" s="539"/>
      <c r="E63" s="539"/>
      <c r="F63" s="539"/>
      <c r="G63" s="539"/>
      <c r="H63" s="540"/>
    </row>
    <row r="64" spans="3:8" x14ac:dyDescent="0.25">
      <c r="C64" s="541"/>
      <c r="D64" s="539"/>
      <c r="E64" s="539"/>
      <c r="F64" s="539"/>
      <c r="G64" s="539"/>
      <c r="H64" s="540"/>
    </row>
    <row r="65" spans="3:8" x14ac:dyDescent="0.25">
      <c r="C65" s="541"/>
      <c r="D65" s="539"/>
      <c r="E65" s="539"/>
      <c r="F65" s="539"/>
      <c r="G65" s="539"/>
      <c r="H65" s="540"/>
    </row>
    <row r="66" spans="3:8" x14ac:dyDescent="0.25">
      <c r="C66" s="541"/>
      <c r="D66" s="539"/>
      <c r="E66" s="539"/>
      <c r="F66" s="539"/>
      <c r="G66" s="539"/>
      <c r="H66" s="540"/>
    </row>
    <row r="67" spans="3:8" x14ac:dyDescent="0.25">
      <c r="C67" s="541"/>
      <c r="D67" s="539"/>
      <c r="E67" s="539"/>
      <c r="F67" s="539"/>
      <c r="G67" s="539"/>
      <c r="H67" s="540"/>
    </row>
    <row r="68" spans="3:8" x14ac:dyDescent="0.25">
      <c r="C68" s="541"/>
      <c r="D68" s="539"/>
      <c r="E68" s="539"/>
      <c r="F68" s="539"/>
      <c r="G68" s="539"/>
      <c r="H68" s="540"/>
    </row>
    <row r="69" spans="3:8" x14ac:dyDescent="0.25">
      <c r="C69" s="541"/>
      <c r="D69" s="539"/>
      <c r="E69" s="539"/>
      <c r="F69" s="539"/>
      <c r="G69" s="539"/>
      <c r="H69" s="540"/>
    </row>
    <row r="70" spans="3:8" x14ac:dyDescent="0.25">
      <c r="C70" s="541"/>
      <c r="D70" s="539"/>
      <c r="E70" s="539"/>
      <c r="F70" s="539"/>
      <c r="G70" s="539"/>
      <c r="H70" s="540"/>
    </row>
    <row r="71" spans="3:8" x14ac:dyDescent="0.25">
      <c r="C71" s="541"/>
      <c r="D71" s="539"/>
      <c r="E71" s="539"/>
      <c r="F71" s="539"/>
      <c r="G71" s="539"/>
      <c r="H71" s="540"/>
    </row>
    <row r="72" spans="3:8" x14ac:dyDescent="0.25">
      <c r="C72" s="541"/>
      <c r="D72" s="539"/>
      <c r="E72" s="539"/>
      <c r="F72" s="539"/>
      <c r="G72" s="539"/>
      <c r="H72" s="540"/>
    </row>
    <row r="73" spans="3:8" x14ac:dyDescent="0.25">
      <c r="C73" s="541"/>
      <c r="D73" s="539"/>
      <c r="E73" s="539"/>
      <c r="F73" s="539"/>
      <c r="G73" s="539"/>
      <c r="H73" s="540"/>
    </row>
    <row r="74" spans="3:8" x14ac:dyDescent="0.25">
      <c r="C74" s="541"/>
      <c r="D74" s="539"/>
      <c r="E74" s="539"/>
      <c r="F74" s="539"/>
      <c r="G74" s="539"/>
      <c r="H74" s="540"/>
    </row>
    <row r="75" spans="3:8" x14ac:dyDescent="0.25">
      <c r="C75" s="541"/>
      <c r="D75" s="539"/>
      <c r="E75" s="539"/>
      <c r="F75" s="539"/>
      <c r="G75" s="539"/>
      <c r="H75" s="540"/>
    </row>
    <row r="76" spans="3:8" x14ac:dyDescent="0.25">
      <c r="C76" s="541"/>
      <c r="D76" s="539"/>
      <c r="E76" s="539"/>
      <c r="F76" s="539"/>
      <c r="G76" s="539"/>
      <c r="H76" s="540"/>
    </row>
    <row r="77" spans="3:8" x14ac:dyDescent="0.25">
      <c r="C77" s="541"/>
      <c r="D77" s="539"/>
      <c r="E77" s="539"/>
      <c r="F77" s="539"/>
      <c r="G77" s="539"/>
      <c r="H77" s="540"/>
    </row>
    <row r="78" spans="3:8" x14ac:dyDescent="0.25">
      <c r="C78" s="541"/>
      <c r="D78" s="539"/>
      <c r="E78" s="539"/>
      <c r="F78" s="539"/>
      <c r="G78" s="539"/>
      <c r="H78" s="540"/>
    </row>
  </sheetData>
  <sheetProtection algorithmName="SHA-512" hashValue="wxyK9OIjFi0sqKJEGnRomKGFhkeqj5RazHKD2X8c4J+7r4nMYJKsV3nDPZ+ikLjMmK2bbrziUaKMQBCNmfJwyg==" saltValue="nBv6w946nO2bWqJWwaOFCw==" spinCount="100000" sheet="1" objects="1" scenarios="1"/>
  <mergeCells count="5">
    <mergeCell ref="C4:H6"/>
    <mergeCell ref="K19:AD19"/>
    <mergeCell ref="C51:H51"/>
    <mergeCell ref="C2:H2"/>
    <mergeCell ref="C8:H8"/>
  </mergeCells>
  <dataValidations count="2">
    <dataValidation type="list" allowBlank="1" showInputMessage="1" showErrorMessage="1" sqref="H53:H78 H10:H50" xr:uid="{BCC8606B-C9E7-4397-96F6-F1D191AB8509}">
      <formula1>$AP$9:$AP$12</formula1>
    </dataValidation>
    <dataValidation type="list" allowBlank="1" showInputMessage="1" showErrorMessage="1" sqref="E10:E40 E42:E50" xr:uid="{44357B44-11E8-4B10-8EAB-972E474D5BA3}">
      <formula1>$AP$14:$AP$16</formula1>
    </dataValidation>
  </dataValidations>
  <printOptions horizontalCentered="1"/>
  <pageMargins left="0.7" right="0.7" top="0.75" bottom="0.75" header="0.3" footer="0.3"/>
  <pageSetup orientation="portrait" r:id="rId1"/>
  <headerFooter>
    <oddHeader>&amp;C&amp;G</oddHeader>
  </headerFooter>
  <drawing r:id="rId2"/>
  <legacyDrawingHF r:id="rId3"/>
  <tableParts count="1">
    <tablePart r:id="rId4"/>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2360A-334F-43E5-8F23-05D4A342CE65}">
  <sheetPr>
    <tabColor theme="1"/>
  </sheetPr>
  <dimension ref="B2:Q45"/>
  <sheetViews>
    <sheetView showGridLines="0" zoomScaleNormal="100" workbookViewId="0">
      <selection activeCell="F41" sqref="F41"/>
    </sheetView>
  </sheetViews>
  <sheetFormatPr defaultRowHeight="15" x14ac:dyDescent="0.25"/>
  <sheetData>
    <row r="2" spans="2:17" ht="18" customHeight="1" x14ac:dyDescent="0.25">
      <c r="B2" s="1785" t="s">
        <v>816</v>
      </c>
      <c r="C2" s="1785"/>
      <c r="D2" s="1785"/>
      <c r="E2" s="1785"/>
      <c r="F2" s="1785"/>
      <c r="G2" s="1785"/>
      <c r="H2" s="1785"/>
      <c r="I2" s="1785"/>
      <c r="J2" s="1785"/>
      <c r="K2" s="1785"/>
      <c r="L2" s="1785"/>
      <c r="M2" s="1785"/>
      <c r="N2" s="1785"/>
      <c r="O2" s="1785"/>
      <c r="P2" s="1785"/>
      <c r="Q2" s="1785"/>
    </row>
    <row r="3" spans="2:17" x14ac:dyDescent="0.25">
      <c r="B3" s="137"/>
      <c r="C3" s="137"/>
      <c r="D3" s="137"/>
      <c r="E3" s="137"/>
      <c r="F3" s="137"/>
      <c r="G3" s="137"/>
      <c r="H3" s="137"/>
      <c r="I3" s="137"/>
      <c r="J3" s="137"/>
      <c r="K3" s="137"/>
      <c r="L3" s="137"/>
      <c r="M3" s="137"/>
    </row>
    <row r="4" spans="2:17" x14ac:dyDescent="0.25">
      <c r="B4" s="137"/>
      <c r="C4" s="137"/>
      <c r="D4" s="137"/>
      <c r="E4" s="137"/>
      <c r="F4" s="137"/>
      <c r="G4" s="137"/>
      <c r="H4" s="137"/>
      <c r="I4" s="137"/>
      <c r="J4" s="137"/>
      <c r="K4" s="137"/>
      <c r="L4" s="137"/>
      <c r="M4" s="137"/>
    </row>
    <row r="5" spans="2:17" x14ac:dyDescent="0.25">
      <c r="B5" s="137"/>
      <c r="C5" s="137"/>
      <c r="D5" s="137"/>
      <c r="E5" s="137"/>
      <c r="F5" s="137"/>
      <c r="G5" s="137"/>
      <c r="H5" s="137"/>
      <c r="I5" s="137"/>
      <c r="J5" s="137"/>
      <c r="K5" s="137"/>
      <c r="L5" s="137"/>
      <c r="M5" s="137"/>
    </row>
    <row r="6" spans="2:17" x14ac:dyDescent="0.25">
      <c r="B6" s="137"/>
      <c r="C6" s="137"/>
      <c r="D6" s="137"/>
      <c r="E6" s="137"/>
      <c r="F6" s="137"/>
      <c r="G6" s="137"/>
      <c r="H6" s="137"/>
      <c r="I6" s="137"/>
      <c r="J6" s="137"/>
      <c r="K6" s="137"/>
      <c r="L6" s="137"/>
      <c r="M6" s="137"/>
    </row>
    <row r="7" spans="2:17" x14ac:dyDescent="0.25">
      <c r="B7" s="137"/>
      <c r="C7" s="137"/>
      <c r="D7" s="137"/>
      <c r="E7" s="137"/>
      <c r="F7" s="137"/>
      <c r="G7" s="137"/>
      <c r="H7" s="137"/>
      <c r="I7" s="137"/>
      <c r="J7" s="137"/>
      <c r="K7" s="137"/>
      <c r="L7" s="137"/>
      <c r="M7" s="137"/>
    </row>
    <row r="8" spans="2:17" x14ac:dyDescent="0.25">
      <c r="B8" s="137"/>
      <c r="C8" s="137"/>
      <c r="D8" s="137"/>
      <c r="E8" s="137"/>
      <c r="F8" s="137"/>
      <c r="G8" s="137"/>
      <c r="H8" s="137"/>
      <c r="I8" s="137"/>
      <c r="J8" s="137"/>
      <c r="K8" s="137"/>
      <c r="L8" s="137"/>
      <c r="M8" s="137"/>
    </row>
    <row r="9" spans="2:17" x14ac:dyDescent="0.25">
      <c r="B9" s="137"/>
      <c r="C9" s="137"/>
      <c r="D9" s="137"/>
      <c r="E9" s="137"/>
      <c r="F9" s="137"/>
      <c r="G9" s="137"/>
      <c r="H9" s="137"/>
      <c r="I9" s="137"/>
      <c r="J9" s="137"/>
      <c r="K9" s="137"/>
      <c r="L9" s="137"/>
      <c r="M9" s="137"/>
    </row>
    <row r="10" spans="2:17" x14ac:dyDescent="0.25">
      <c r="B10" s="137"/>
      <c r="C10" s="137"/>
      <c r="D10" s="137"/>
      <c r="E10" s="137"/>
      <c r="F10" s="137"/>
      <c r="G10" s="137"/>
      <c r="H10" s="137"/>
      <c r="I10" s="137"/>
      <c r="J10" s="137"/>
      <c r="K10" s="137"/>
      <c r="L10" s="137"/>
      <c r="M10" s="137"/>
    </row>
    <row r="11" spans="2:17" x14ac:dyDescent="0.25">
      <c r="B11" s="137"/>
      <c r="C11" s="137"/>
      <c r="D11" s="137"/>
      <c r="E11" s="137"/>
      <c r="F11" s="137"/>
      <c r="G11" s="137"/>
      <c r="H11" s="137"/>
      <c r="I11" s="137"/>
      <c r="J11" s="137"/>
      <c r="K11" s="137"/>
      <c r="L11" s="137"/>
      <c r="M11" s="137"/>
    </row>
    <row r="12" spans="2:17" x14ac:dyDescent="0.25">
      <c r="B12" s="137"/>
      <c r="C12" s="137"/>
      <c r="D12" s="137"/>
      <c r="E12" s="137"/>
      <c r="F12" s="137"/>
      <c r="G12" s="137"/>
      <c r="H12" s="137"/>
      <c r="I12" s="137"/>
      <c r="J12" s="137"/>
      <c r="K12" s="137"/>
      <c r="L12" s="137"/>
      <c r="M12" s="137"/>
    </row>
    <row r="13" spans="2:17" x14ac:dyDescent="0.25">
      <c r="B13" s="137"/>
      <c r="C13" s="137"/>
      <c r="D13" s="137"/>
      <c r="E13" s="137"/>
      <c r="F13" s="137"/>
      <c r="G13" s="137"/>
      <c r="H13" s="137"/>
      <c r="I13" s="137"/>
      <c r="J13" s="137"/>
      <c r="K13" s="137"/>
      <c r="L13" s="137"/>
      <c r="M13" s="137"/>
    </row>
    <row r="14" spans="2:17" x14ac:dyDescent="0.25">
      <c r="B14" s="137"/>
      <c r="C14" s="137"/>
      <c r="D14" s="137"/>
      <c r="E14" s="137"/>
      <c r="F14" s="137"/>
      <c r="G14" s="137"/>
      <c r="H14" s="137"/>
      <c r="I14" s="137"/>
      <c r="J14" s="137"/>
      <c r="K14" s="137"/>
      <c r="L14" s="137"/>
      <c r="M14" s="137"/>
    </row>
    <row r="15" spans="2:17" x14ac:dyDescent="0.25">
      <c r="B15" s="137"/>
      <c r="C15" s="137"/>
      <c r="D15" s="137"/>
      <c r="E15" s="137"/>
      <c r="F15" s="137"/>
      <c r="G15" s="137"/>
      <c r="H15" s="137"/>
      <c r="I15" s="137"/>
      <c r="J15" s="137"/>
      <c r="K15" s="137"/>
      <c r="L15" s="137"/>
      <c r="M15" s="137"/>
    </row>
    <row r="16" spans="2:17" x14ac:dyDescent="0.25">
      <c r="B16" s="137"/>
      <c r="C16" s="137"/>
      <c r="D16" s="137"/>
      <c r="E16" s="137"/>
      <c r="F16" s="137"/>
      <c r="G16" s="137"/>
      <c r="H16" s="137"/>
      <c r="I16" s="137"/>
      <c r="J16" s="137"/>
      <c r="K16" s="137"/>
      <c r="L16" s="137"/>
      <c r="M16" s="137"/>
    </row>
    <row r="17" spans="2:13" x14ac:dyDescent="0.25">
      <c r="B17" s="137"/>
      <c r="C17" s="137"/>
      <c r="D17" s="137"/>
      <c r="E17" s="137"/>
      <c r="F17" s="137"/>
      <c r="G17" s="137"/>
      <c r="H17" s="137"/>
      <c r="I17" s="137"/>
      <c r="J17" s="137"/>
      <c r="K17" s="137"/>
      <c r="L17" s="137"/>
      <c r="M17" s="137"/>
    </row>
    <row r="18" spans="2:13" x14ac:dyDescent="0.25">
      <c r="B18" s="137"/>
      <c r="C18" s="137"/>
      <c r="D18" s="137"/>
      <c r="E18" s="137"/>
      <c r="F18" s="137"/>
      <c r="G18" s="137"/>
      <c r="H18" s="137"/>
      <c r="I18" s="137"/>
      <c r="J18" s="137"/>
      <c r="K18" s="137"/>
      <c r="L18" s="137"/>
      <c r="M18" s="137"/>
    </row>
    <row r="19" spans="2:13" x14ac:dyDescent="0.25">
      <c r="B19" s="137"/>
      <c r="C19" s="137"/>
      <c r="D19" s="137"/>
      <c r="E19" s="137"/>
      <c r="F19" s="137"/>
      <c r="G19" s="137"/>
      <c r="H19" s="137"/>
      <c r="I19" s="137"/>
      <c r="J19" s="137"/>
      <c r="K19" s="137"/>
      <c r="L19" s="137"/>
      <c r="M19" s="137"/>
    </row>
    <row r="20" spans="2:13" x14ac:dyDescent="0.25">
      <c r="B20" s="137"/>
      <c r="C20" s="137"/>
      <c r="D20" s="137"/>
      <c r="E20" s="137"/>
      <c r="F20" s="137"/>
      <c r="G20" s="137"/>
      <c r="H20" s="137"/>
      <c r="I20" s="137"/>
      <c r="J20" s="137"/>
      <c r="K20" s="137"/>
      <c r="L20" s="137"/>
      <c r="M20" s="137"/>
    </row>
    <row r="21" spans="2:13" x14ac:dyDescent="0.25">
      <c r="B21" s="137"/>
      <c r="C21" s="137"/>
      <c r="D21" s="137"/>
      <c r="E21" s="137"/>
      <c r="F21" s="137"/>
      <c r="G21" s="137"/>
      <c r="H21" s="137"/>
      <c r="I21" s="137"/>
      <c r="J21" s="137"/>
      <c r="K21" s="137"/>
      <c r="L21" s="137"/>
      <c r="M21" s="137"/>
    </row>
    <row r="22" spans="2:13" x14ac:dyDescent="0.25">
      <c r="B22" s="137"/>
      <c r="C22" s="137"/>
      <c r="D22" s="137"/>
      <c r="E22" s="137"/>
      <c r="F22" s="137"/>
      <c r="G22" s="137"/>
      <c r="H22" s="137"/>
      <c r="I22" s="137"/>
      <c r="J22" s="137"/>
      <c r="K22" s="137"/>
      <c r="L22" s="137"/>
      <c r="M22" s="137"/>
    </row>
    <row r="23" spans="2:13" x14ac:dyDescent="0.25">
      <c r="B23" s="137"/>
      <c r="C23" s="137"/>
      <c r="D23" s="137"/>
      <c r="E23" s="137"/>
      <c r="F23" s="137"/>
      <c r="G23" s="137"/>
      <c r="H23" s="137"/>
      <c r="I23" s="137"/>
      <c r="J23" s="137"/>
      <c r="K23" s="137"/>
      <c r="L23" s="137"/>
      <c r="M23" s="137"/>
    </row>
    <row r="24" spans="2:13" x14ac:dyDescent="0.25">
      <c r="B24" s="137"/>
      <c r="C24" s="137"/>
      <c r="D24" s="137"/>
      <c r="E24" s="137"/>
      <c r="F24" s="137"/>
      <c r="G24" s="137"/>
      <c r="H24" s="137"/>
      <c r="I24" s="137"/>
      <c r="J24" s="137"/>
      <c r="K24" s="137"/>
      <c r="L24" s="137"/>
      <c r="M24" s="137"/>
    </row>
    <row r="25" spans="2:13" x14ac:dyDescent="0.25">
      <c r="B25" s="137"/>
      <c r="C25" s="137"/>
      <c r="D25" s="137"/>
      <c r="E25" s="137"/>
      <c r="F25" s="137"/>
      <c r="G25" s="137"/>
      <c r="H25" s="137"/>
      <c r="I25" s="137"/>
      <c r="J25" s="137"/>
      <c r="K25" s="137"/>
      <c r="L25" s="137"/>
      <c r="M25" s="137"/>
    </row>
    <row r="26" spans="2:13" x14ac:dyDescent="0.25">
      <c r="B26" s="137"/>
      <c r="C26" s="137"/>
      <c r="D26" s="137"/>
      <c r="E26" s="137"/>
      <c r="F26" s="137"/>
      <c r="G26" s="137"/>
      <c r="H26" s="137"/>
      <c r="I26" s="137"/>
      <c r="J26" s="137"/>
      <c r="K26" s="137"/>
      <c r="L26" s="137"/>
      <c r="M26" s="137"/>
    </row>
    <row r="27" spans="2:13" x14ac:dyDescent="0.25">
      <c r="B27" s="137"/>
      <c r="C27" s="137"/>
      <c r="D27" s="137"/>
      <c r="E27" s="137"/>
      <c r="F27" s="137"/>
      <c r="G27" s="137"/>
      <c r="H27" s="137"/>
      <c r="I27" s="137"/>
      <c r="J27" s="137"/>
      <c r="K27" s="137"/>
      <c r="L27" s="137"/>
      <c r="M27" s="137"/>
    </row>
    <row r="28" spans="2:13" x14ac:dyDescent="0.25">
      <c r="B28" s="137"/>
      <c r="C28" s="137"/>
      <c r="D28" s="137"/>
      <c r="E28" s="137"/>
      <c r="F28" s="137"/>
      <c r="G28" s="137"/>
      <c r="H28" s="137"/>
      <c r="I28" s="137"/>
      <c r="J28" s="137"/>
      <c r="K28" s="137"/>
      <c r="L28" s="137"/>
      <c r="M28" s="137"/>
    </row>
    <row r="29" spans="2:13" x14ac:dyDescent="0.25">
      <c r="B29" s="137"/>
      <c r="C29" s="137"/>
      <c r="D29" s="137"/>
      <c r="E29" s="137"/>
      <c r="F29" s="137"/>
      <c r="G29" s="137"/>
      <c r="H29" s="137"/>
      <c r="I29" s="137"/>
      <c r="J29" s="137"/>
      <c r="K29" s="137"/>
      <c r="L29" s="137"/>
      <c r="M29" s="137"/>
    </row>
    <row r="30" spans="2:13" x14ac:dyDescent="0.25">
      <c r="B30" s="137"/>
      <c r="C30" s="137"/>
      <c r="D30" s="137"/>
      <c r="E30" s="137"/>
      <c r="F30" s="137"/>
      <c r="G30" s="137"/>
      <c r="H30" s="137"/>
      <c r="I30" s="137"/>
      <c r="J30" s="137"/>
      <c r="K30" s="137"/>
      <c r="L30" s="137"/>
      <c r="M30" s="137"/>
    </row>
    <row r="31" spans="2:13" x14ac:dyDescent="0.25">
      <c r="B31" s="137"/>
      <c r="C31" s="137"/>
      <c r="D31" s="137"/>
      <c r="E31" s="137"/>
      <c r="F31" s="137"/>
      <c r="G31" s="137"/>
      <c r="H31" s="137"/>
      <c r="I31" s="137"/>
      <c r="J31" s="137"/>
      <c r="K31" s="137"/>
      <c r="L31" s="137"/>
      <c r="M31" s="137"/>
    </row>
    <row r="32" spans="2:13" x14ac:dyDescent="0.25">
      <c r="B32" s="137"/>
      <c r="C32" s="137"/>
      <c r="D32" s="137"/>
      <c r="E32" s="137"/>
      <c r="F32" s="137"/>
      <c r="G32" s="137"/>
      <c r="H32" s="137"/>
      <c r="I32" s="137"/>
      <c r="J32" s="137"/>
      <c r="K32" s="137"/>
      <c r="L32" s="137"/>
      <c r="M32" s="137"/>
    </row>
    <row r="33" spans="2:13" x14ac:dyDescent="0.25">
      <c r="B33" s="137"/>
      <c r="C33" s="137"/>
      <c r="D33" s="137"/>
      <c r="E33" s="137"/>
      <c r="F33" s="137"/>
      <c r="G33" s="137"/>
      <c r="H33" s="137"/>
      <c r="I33" s="137"/>
      <c r="J33" s="137"/>
      <c r="K33" s="137"/>
      <c r="L33" s="137"/>
      <c r="M33" s="137"/>
    </row>
    <row r="34" spans="2:13" x14ac:dyDescent="0.25">
      <c r="B34" s="137"/>
      <c r="C34" s="137"/>
      <c r="D34" s="137"/>
      <c r="E34" s="137"/>
      <c r="F34" s="137"/>
      <c r="G34" s="137"/>
      <c r="H34" s="137"/>
      <c r="I34" s="137"/>
      <c r="J34" s="137"/>
      <c r="K34" s="137"/>
      <c r="L34" s="137"/>
      <c r="M34" s="137"/>
    </row>
    <row r="35" spans="2:13" x14ac:dyDescent="0.25">
      <c r="B35" s="137"/>
      <c r="C35" s="137"/>
      <c r="D35" s="137"/>
      <c r="E35" s="137"/>
      <c r="F35" s="137"/>
      <c r="G35" s="137"/>
      <c r="H35" s="137"/>
      <c r="I35" s="137"/>
      <c r="J35" s="137"/>
      <c r="K35" s="137"/>
      <c r="L35" s="137"/>
      <c r="M35" s="137"/>
    </row>
    <row r="36" spans="2:13" x14ac:dyDescent="0.25">
      <c r="B36" s="137"/>
      <c r="C36" s="137"/>
      <c r="D36" s="137"/>
      <c r="E36" s="137"/>
      <c r="F36" s="137"/>
      <c r="G36" s="137"/>
      <c r="H36" s="137"/>
      <c r="I36" s="137"/>
      <c r="J36" s="137"/>
      <c r="K36" s="137"/>
      <c r="L36" s="137"/>
      <c r="M36" s="137"/>
    </row>
    <row r="37" spans="2:13" x14ac:dyDescent="0.25">
      <c r="B37" s="137"/>
      <c r="C37" s="137"/>
      <c r="D37" s="137"/>
      <c r="E37" s="137"/>
      <c r="F37" s="137"/>
      <c r="G37" s="137"/>
      <c r="H37" s="137"/>
      <c r="I37" s="137"/>
      <c r="J37" s="137"/>
      <c r="K37" s="137"/>
      <c r="L37" s="137"/>
      <c r="M37" s="137"/>
    </row>
    <row r="38" spans="2:13" x14ac:dyDescent="0.25">
      <c r="B38" s="137"/>
      <c r="C38" s="137"/>
      <c r="D38" s="137"/>
      <c r="E38" s="137"/>
      <c r="F38" s="137"/>
      <c r="G38" s="137"/>
      <c r="H38" s="137"/>
      <c r="I38" s="137"/>
      <c r="J38" s="137"/>
      <c r="K38" s="137"/>
      <c r="L38" s="137"/>
      <c r="M38" s="137"/>
    </row>
    <row r="39" spans="2:13" x14ac:dyDescent="0.25">
      <c r="B39" s="137"/>
      <c r="C39" s="137"/>
      <c r="D39" s="137"/>
      <c r="E39" s="137"/>
      <c r="F39" s="137"/>
      <c r="G39" s="137"/>
      <c r="H39" s="137"/>
      <c r="I39" s="137"/>
      <c r="J39" s="137"/>
      <c r="K39" s="137"/>
      <c r="L39" s="137"/>
      <c r="M39" s="137"/>
    </row>
    <row r="40" spans="2:13" x14ac:dyDescent="0.25">
      <c r="B40" s="137"/>
      <c r="C40" s="137"/>
      <c r="D40" s="137"/>
      <c r="E40" s="137"/>
      <c r="F40" s="137"/>
      <c r="G40" s="137"/>
      <c r="H40" s="137"/>
      <c r="I40" s="137"/>
      <c r="J40" s="137"/>
      <c r="K40" s="137"/>
      <c r="L40" s="137"/>
      <c r="M40" s="137"/>
    </row>
    <row r="41" spans="2:13" x14ac:dyDescent="0.25">
      <c r="B41" s="137"/>
      <c r="C41" s="137"/>
      <c r="D41" s="137"/>
      <c r="E41" s="137"/>
      <c r="F41" s="137"/>
      <c r="G41" s="137"/>
      <c r="H41" s="137"/>
      <c r="I41" s="137"/>
      <c r="J41" s="137"/>
      <c r="K41" s="137"/>
      <c r="L41" s="137"/>
      <c r="M41" s="137"/>
    </row>
    <row r="42" spans="2:13" x14ac:dyDescent="0.25">
      <c r="B42" s="137"/>
      <c r="C42" s="137"/>
      <c r="D42" s="137"/>
      <c r="E42" s="137"/>
      <c r="F42" s="137"/>
      <c r="G42" s="137"/>
      <c r="H42" s="137"/>
      <c r="I42" s="137"/>
      <c r="J42" s="137"/>
      <c r="K42" s="137"/>
      <c r="L42" s="137"/>
      <c r="M42" s="137"/>
    </row>
    <row r="43" spans="2:13" x14ac:dyDescent="0.25">
      <c r="B43" s="137"/>
      <c r="C43" s="137"/>
      <c r="D43" s="137"/>
      <c r="E43" s="137"/>
      <c r="F43" s="137"/>
      <c r="G43" s="137"/>
      <c r="H43" s="137"/>
      <c r="I43" s="137"/>
      <c r="J43" s="137"/>
      <c r="K43" s="137"/>
      <c r="L43" s="137"/>
      <c r="M43" s="137"/>
    </row>
    <row r="44" spans="2:13" x14ac:dyDescent="0.25">
      <c r="B44" s="137"/>
      <c r="C44" s="137"/>
      <c r="D44" s="137"/>
      <c r="E44" s="137"/>
      <c r="F44" s="137"/>
      <c r="G44" s="137"/>
      <c r="H44" s="137"/>
      <c r="I44" s="137"/>
      <c r="J44" s="137"/>
      <c r="K44" s="137"/>
      <c r="L44" s="137"/>
      <c r="M44" s="137"/>
    </row>
    <row r="45" spans="2:13" x14ac:dyDescent="0.25">
      <c r="B45" s="137"/>
      <c r="C45" s="137"/>
      <c r="D45" s="137"/>
      <c r="E45" s="137"/>
      <c r="F45" s="137"/>
      <c r="G45" s="137"/>
      <c r="H45" s="137"/>
      <c r="I45" s="137"/>
      <c r="J45" s="137"/>
      <c r="K45" s="137"/>
      <c r="L45" s="137"/>
      <c r="M45" s="137"/>
    </row>
  </sheetData>
  <mergeCells count="1">
    <mergeCell ref="B2:Q2"/>
  </mergeCell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F0DA-ED1D-457C-812F-31363FBF5F17}">
  <sheetPr>
    <tabColor theme="1"/>
    <pageSetUpPr fitToPage="1"/>
  </sheetPr>
  <dimension ref="A1:BJ103"/>
  <sheetViews>
    <sheetView showGridLines="0" showRowColHeaders="0" zoomScaleNormal="100" workbookViewId="0"/>
  </sheetViews>
  <sheetFormatPr defaultColWidth="9.140625" defaultRowHeight="15" x14ac:dyDescent="0.25"/>
  <cols>
    <col min="1" max="2" width="9.140625" style="305"/>
    <col min="3" max="3" width="9.140625" style="128"/>
    <col min="4" max="4" width="34.7109375" style="128" customWidth="1"/>
    <col min="5" max="5" width="16" style="128" customWidth="1"/>
    <col min="6" max="6" width="9.140625" style="210"/>
    <col min="7" max="8" width="9.140625" style="128"/>
    <col min="9" max="9" width="39.7109375" style="210" bestFit="1" customWidth="1"/>
    <col min="10" max="62" width="9.140625" style="305"/>
    <col min="63" max="16384" width="9.140625" style="128"/>
  </cols>
  <sheetData>
    <row r="1" spans="1:62" s="305" customFormat="1" ht="15.75" thickBot="1" x14ac:dyDescent="0.3">
      <c r="A1" s="304"/>
      <c r="F1" s="196"/>
      <c r="I1" s="196"/>
      <c r="J1" s="304"/>
      <c r="K1" s="304"/>
      <c r="L1" s="304"/>
      <c r="M1" s="304"/>
      <c r="N1" s="304"/>
      <c r="O1" s="304"/>
      <c r="P1" s="304"/>
      <c r="Q1" s="304"/>
      <c r="R1" s="304"/>
      <c r="S1" s="304"/>
      <c r="T1" s="304"/>
      <c r="U1" s="304"/>
      <c r="V1" s="304"/>
      <c r="W1" s="304"/>
    </row>
    <row r="2" spans="1:62" ht="23.25" customHeight="1" x14ac:dyDescent="0.25">
      <c r="A2" s="304"/>
      <c r="C2" s="1798" t="s">
        <v>639</v>
      </c>
      <c r="D2" s="1799"/>
      <c r="E2" s="1799"/>
      <c r="F2" s="1799"/>
      <c r="G2" s="1799"/>
      <c r="H2" s="1799"/>
      <c r="I2" s="1799"/>
      <c r="J2" s="1800"/>
      <c r="K2" s="304"/>
      <c r="L2" s="304"/>
      <c r="M2" s="304"/>
      <c r="N2" s="304"/>
      <c r="O2" s="304"/>
      <c r="P2" s="304"/>
      <c r="Q2" s="304"/>
      <c r="R2" s="304"/>
      <c r="S2" s="304"/>
      <c r="T2" s="304"/>
      <c r="U2" s="304"/>
      <c r="V2" s="304"/>
      <c r="W2" s="304"/>
    </row>
    <row r="3" spans="1:62" ht="15" customHeight="1" x14ac:dyDescent="0.25">
      <c r="A3" s="304"/>
      <c r="C3" s="1801"/>
      <c r="D3" s="1802"/>
      <c r="E3" s="1802"/>
      <c r="F3" s="1802"/>
      <c r="G3" s="1802"/>
      <c r="H3" s="1802"/>
      <c r="I3" s="1802"/>
      <c r="J3" s="1803"/>
      <c r="K3" s="304"/>
      <c r="L3" s="304"/>
      <c r="M3" s="304"/>
      <c r="N3" s="304"/>
      <c r="O3" s="304"/>
      <c r="P3" s="304"/>
      <c r="Q3" s="304"/>
      <c r="R3" s="304"/>
      <c r="S3" s="304"/>
      <c r="T3" s="304"/>
      <c r="U3" s="304"/>
      <c r="V3" s="304"/>
      <c r="W3" s="304"/>
    </row>
    <row r="4" spans="1:62" ht="15" customHeight="1" x14ac:dyDescent="0.25">
      <c r="A4" s="304"/>
      <c r="C4" s="527"/>
      <c r="D4" s="525"/>
      <c r="E4" s="525"/>
      <c r="F4" s="525"/>
      <c r="G4" s="525"/>
      <c r="H4" s="525"/>
      <c r="I4" s="525"/>
      <c r="J4" s="526"/>
      <c r="K4" s="304"/>
      <c r="L4" s="304"/>
      <c r="M4" s="304"/>
      <c r="N4" s="304"/>
      <c r="O4" s="304"/>
      <c r="P4" s="304"/>
      <c r="Q4" s="304"/>
      <c r="R4" s="304"/>
      <c r="S4" s="304"/>
      <c r="T4" s="304"/>
      <c r="U4" s="304"/>
      <c r="V4" s="304"/>
      <c r="W4" s="304"/>
    </row>
    <row r="5" spans="1:62" ht="15" customHeight="1" x14ac:dyDescent="0.25">
      <c r="A5" s="304"/>
      <c r="C5" s="1805" t="s">
        <v>811</v>
      </c>
      <c r="D5" s="1806"/>
      <c r="E5" s="1807">
        <f>'Department Information'!E3</f>
        <v>0</v>
      </c>
      <c r="F5" s="1807"/>
      <c r="G5" s="1807"/>
      <c r="H5" s="1807"/>
      <c r="I5" s="522"/>
      <c r="J5" s="518"/>
      <c r="K5" s="304"/>
      <c r="L5" s="304"/>
      <c r="M5" s="304"/>
      <c r="N5" s="304"/>
      <c r="O5" s="304"/>
      <c r="P5" s="304"/>
      <c r="Q5" s="304"/>
      <c r="R5" s="304"/>
      <c r="S5" s="304"/>
      <c r="T5" s="304"/>
      <c r="U5" s="304"/>
      <c r="V5" s="304"/>
      <c r="W5" s="304"/>
    </row>
    <row r="6" spans="1:62" x14ac:dyDescent="0.25">
      <c r="A6" s="304"/>
      <c r="C6" s="1794" t="s">
        <v>798</v>
      </c>
      <c r="D6" s="1804"/>
      <c r="E6" s="1379"/>
      <c r="F6" s="1377"/>
      <c r="G6" s="1377"/>
      <c r="H6" s="1378"/>
      <c r="I6" s="211"/>
      <c r="J6" s="532"/>
      <c r="K6" s="304"/>
      <c r="L6" s="304"/>
      <c r="M6" s="304"/>
      <c r="N6" s="304"/>
      <c r="O6" s="304"/>
      <c r="P6" s="304"/>
      <c r="Q6" s="304"/>
      <c r="R6" s="304"/>
      <c r="S6" s="304"/>
      <c r="T6" s="304"/>
      <c r="U6" s="304"/>
      <c r="V6" s="304"/>
      <c r="W6" s="304"/>
    </row>
    <row r="7" spans="1:62" x14ac:dyDescent="0.25">
      <c r="A7" s="304"/>
      <c r="C7" s="1794" t="s">
        <v>799</v>
      </c>
      <c r="D7" s="1804"/>
      <c r="E7" s="1053"/>
      <c r="F7" s="1053"/>
      <c r="G7" s="1053"/>
      <c r="H7" s="1053"/>
      <c r="I7" s="211"/>
      <c r="J7" s="532"/>
      <c r="K7" s="304"/>
      <c r="L7" s="304"/>
      <c r="M7" s="304"/>
      <c r="N7" s="304"/>
      <c r="O7" s="304"/>
      <c r="P7" s="304"/>
      <c r="Q7" s="304"/>
      <c r="R7" s="304"/>
      <c r="S7" s="304"/>
      <c r="T7" s="304"/>
      <c r="U7" s="304"/>
      <c r="V7" s="304"/>
      <c r="W7" s="304"/>
    </row>
    <row r="8" spans="1:62" x14ac:dyDescent="0.25">
      <c r="A8" s="304"/>
      <c r="C8" s="1794" t="s">
        <v>800</v>
      </c>
      <c r="D8" s="1804"/>
      <c r="E8" s="509"/>
      <c r="F8" s="524" t="s">
        <v>640</v>
      </c>
      <c r="H8" s="1786"/>
      <c r="I8" s="1786"/>
      <c r="J8" s="1787"/>
      <c r="K8" s="304"/>
      <c r="L8" s="304"/>
      <c r="M8" s="304"/>
      <c r="N8" s="304"/>
      <c r="O8" s="304"/>
      <c r="P8" s="304"/>
      <c r="Q8" s="304"/>
      <c r="R8" s="304"/>
      <c r="S8" s="304"/>
      <c r="T8" s="304"/>
      <c r="U8" s="304"/>
      <c r="V8" s="304"/>
      <c r="W8" s="304"/>
    </row>
    <row r="9" spans="1:62" x14ac:dyDescent="0.25">
      <c r="A9" s="304"/>
      <c r="C9" s="1794" t="s">
        <v>801</v>
      </c>
      <c r="D9" s="1795"/>
      <c r="E9" s="297"/>
      <c r="F9" s="523"/>
      <c r="H9" s="211"/>
      <c r="I9" s="211"/>
      <c r="J9" s="532"/>
      <c r="K9" s="304"/>
      <c r="L9" s="304"/>
      <c r="M9" s="304"/>
      <c r="N9" s="304"/>
      <c r="O9" s="304"/>
      <c r="P9" s="304"/>
      <c r="Q9" s="304"/>
      <c r="R9" s="304"/>
      <c r="S9" s="304"/>
      <c r="T9" s="304"/>
      <c r="U9" s="304"/>
      <c r="V9" s="304"/>
      <c r="W9" s="304"/>
    </row>
    <row r="10" spans="1:62" x14ac:dyDescent="0.25">
      <c r="A10" s="304"/>
      <c r="C10" s="1796" t="s">
        <v>813</v>
      </c>
      <c r="D10" s="1797"/>
      <c r="E10" s="297"/>
      <c r="F10" s="1786"/>
      <c r="G10" s="1786"/>
      <c r="H10" s="1786"/>
      <c r="I10" s="1786"/>
      <c r="J10" s="1787"/>
      <c r="K10" s="304"/>
      <c r="L10" s="304"/>
      <c r="M10" s="304"/>
      <c r="N10" s="304"/>
      <c r="O10" s="304"/>
      <c r="P10" s="304"/>
      <c r="Q10" s="304"/>
      <c r="R10" s="304"/>
      <c r="S10" s="304"/>
      <c r="T10" s="304"/>
      <c r="U10" s="304"/>
      <c r="V10" s="304"/>
      <c r="W10" s="304"/>
    </row>
    <row r="11" spans="1:62" x14ac:dyDescent="0.25">
      <c r="A11" s="304"/>
      <c r="C11" s="1796" t="s">
        <v>802</v>
      </c>
      <c r="D11" s="1797"/>
      <c r="E11" s="297"/>
      <c r="F11" s="1786"/>
      <c r="G11" s="1786"/>
      <c r="H11" s="1786"/>
      <c r="I11" s="1786"/>
      <c r="J11" s="1787"/>
      <c r="K11" s="304"/>
      <c r="L11" s="304"/>
      <c r="M11" s="304"/>
      <c r="N11" s="304"/>
      <c r="O11" s="304"/>
      <c r="P11" s="304"/>
      <c r="Q11" s="304"/>
      <c r="R11" s="304"/>
      <c r="S11" s="304"/>
      <c r="T11" s="304"/>
      <c r="U11" s="304"/>
      <c r="V11" s="304"/>
      <c r="W11" s="304"/>
    </row>
    <row r="12" spans="1:62" x14ac:dyDescent="0.25">
      <c r="A12" s="304"/>
      <c r="C12" s="215"/>
      <c r="D12" s="523"/>
      <c r="E12" s="523"/>
      <c r="F12" s="523"/>
      <c r="G12" s="523"/>
      <c r="H12" s="211"/>
      <c r="I12" s="1786"/>
      <c r="J12" s="1787"/>
      <c r="K12" s="304"/>
      <c r="L12" s="304"/>
      <c r="M12" s="304"/>
      <c r="N12" s="304"/>
      <c r="O12" s="304"/>
      <c r="P12" s="304"/>
      <c r="Q12" s="304"/>
      <c r="R12" s="304"/>
      <c r="S12" s="304"/>
      <c r="T12" s="304"/>
      <c r="U12" s="304"/>
      <c r="V12" s="304"/>
      <c r="W12" s="304"/>
    </row>
    <row r="13" spans="1:62" ht="19.5" thickBot="1" x14ac:dyDescent="0.3">
      <c r="A13" s="304"/>
      <c r="C13" s="1788" t="s">
        <v>641</v>
      </c>
      <c r="D13" s="1789"/>
      <c r="E13" s="1789"/>
      <c r="F13" s="1789"/>
      <c r="G13" s="1789"/>
      <c r="H13" s="1789"/>
      <c r="I13" s="1789"/>
      <c r="J13" s="1790"/>
      <c r="K13" s="304"/>
      <c r="L13" s="304"/>
      <c r="M13" s="304"/>
      <c r="N13" s="304"/>
      <c r="O13" s="304"/>
      <c r="P13" s="304"/>
      <c r="Q13" s="304"/>
      <c r="R13" s="304"/>
      <c r="S13"/>
      <c r="T13" s="304"/>
      <c r="U13" s="304"/>
      <c r="V13" s="304"/>
      <c r="W13" s="304"/>
    </row>
    <row r="14" spans="1:62" s="222" customFormat="1" ht="60.75" thickBot="1" x14ac:dyDescent="0.3">
      <c r="A14" s="306"/>
      <c r="B14" s="307"/>
      <c r="C14" s="519" t="s">
        <v>109</v>
      </c>
      <c r="D14" s="520" t="s">
        <v>803</v>
      </c>
      <c r="E14" s="520" t="s">
        <v>812</v>
      </c>
      <c r="F14" s="521" t="s">
        <v>642</v>
      </c>
      <c r="G14" s="520" t="s">
        <v>643</v>
      </c>
      <c r="H14" s="521" t="s">
        <v>644</v>
      </c>
      <c r="I14" s="520" t="s">
        <v>645</v>
      </c>
      <c r="J14" s="520" t="s">
        <v>804</v>
      </c>
      <c r="K14" s="306"/>
      <c r="L14" s="306"/>
      <c r="M14" s="306"/>
      <c r="N14" s="306"/>
      <c r="O14" s="306"/>
      <c r="P14" s="306"/>
      <c r="Q14" s="306"/>
      <c r="R14" s="306"/>
      <c r="S14" s="514"/>
      <c r="T14" s="306"/>
      <c r="U14" s="306"/>
      <c r="V14" s="306"/>
      <c r="W14" s="306"/>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row>
    <row r="15" spans="1:62" x14ac:dyDescent="0.25">
      <c r="A15" s="304"/>
      <c r="C15" s="528"/>
      <c r="D15" s="512"/>
      <c r="E15" s="512"/>
      <c r="F15" s="512"/>
      <c r="G15" s="512"/>
      <c r="H15" s="512"/>
      <c r="I15" s="529"/>
      <c r="J15" s="517"/>
      <c r="K15" s="304"/>
      <c r="L15" s="304"/>
      <c r="M15" s="304"/>
      <c r="N15" s="304"/>
      <c r="O15" s="304"/>
      <c r="P15" s="304"/>
      <c r="Q15" s="304"/>
      <c r="R15" s="304"/>
      <c r="S15"/>
      <c r="T15" s="304"/>
      <c r="U15" s="304"/>
      <c r="V15" s="304"/>
      <c r="W15" s="304"/>
    </row>
    <row r="16" spans="1:62" x14ac:dyDescent="0.25">
      <c r="A16" s="304"/>
      <c r="C16" s="508"/>
      <c r="D16" s="506"/>
      <c r="E16" s="506"/>
      <c r="F16" s="506"/>
      <c r="G16" s="507"/>
      <c r="H16" s="506"/>
      <c r="I16" s="513"/>
      <c r="J16" s="515"/>
      <c r="K16" s="304"/>
      <c r="L16" s="304"/>
      <c r="M16" s="304"/>
      <c r="N16" s="304"/>
      <c r="O16" s="304"/>
      <c r="P16" s="304"/>
      <c r="Q16" s="304"/>
      <c r="R16" s="304"/>
      <c r="S16"/>
      <c r="T16" s="304"/>
      <c r="U16" s="304"/>
      <c r="V16" s="304"/>
      <c r="W16" s="304"/>
    </row>
    <row r="17" spans="1:23" x14ac:dyDescent="0.25">
      <c r="A17" s="304"/>
      <c r="C17" s="508"/>
      <c r="D17" s="506"/>
      <c r="E17" s="506"/>
      <c r="F17" s="506"/>
      <c r="G17" s="507"/>
      <c r="H17" s="506"/>
      <c r="I17" s="513"/>
      <c r="J17" s="515"/>
      <c r="K17" s="304"/>
      <c r="L17" s="304"/>
      <c r="M17" s="304"/>
      <c r="N17" s="304"/>
      <c r="O17" s="304"/>
      <c r="P17" s="304"/>
      <c r="Q17" s="304"/>
      <c r="R17" s="304"/>
      <c r="S17"/>
      <c r="T17" s="304"/>
      <c r="U17" s="304"/>
      <c r="V17" s="304"/>
      <c r="W17" s="304"/>
    </row>
    <row r="18" spans="1:23" x14ac:dyDescent="0.25">
      <c r="A18" s="304"/>
      <c r="C18" s="508"/>
      <c r="D18" s="506"/>
      <c r="E18" s="506"/>
      <c r="F18" s="506"/>
      <c r="G18" s="507"/>
      <c r="H18" s="506"/>
      <c r="I18" s="513"/>
      <c r="J18" s="515"/>
      <c r="K18" s="304"/>
      <c r="L18" s="304"/>
      <c r="M18" s="304"/>
      <c r="N18" s="304"/>
      <c r="O18" s="304"/>
      <c r="P18" s="304"/>
      <c r="Q18" s="304"/>
      <c r="R18" s="304"/>
      <c r="S18"/>
      <c r="T18" s="304"/>
      <c r="U18" s="304"/>
      <c r="V18" s="304"/>
      <c r="W18" s="304"/>
    </row>
    <row r="19" spans="1:23" s="305" customFormat="1" ht="15.75" thickBot="1" x14ac:dyDescent="0.3">
      <c r="A19" s="304"/>
      <c r="C19" s="510"/>
      <c r="D19" s="511"/>
      <c r="E19" s="511"/>
      <c r="F19" s="511"/>
      <c r="G19" s="530"/>
      <c r="H19" s="511"/>
      <c r="I19" s="531"/>
      <c r="J19" s="516"/>
      <c r="K19" s="304"/>
      <c r="L19" s="304"/>
      <c r="M19" s="304"/>
      <c r="N19" s="304"/>
      <c r="O19" s="304"/>
      <c r="P19" s="304"/>
      <c r="Q19" s="304"/>
      <c r="R19" s="304"/>
      <c r="S19"/>
      <c r="T19" s="304"/>
      <c r="U19" s="304"/>
      <c r="V19" s="304"/>
      <c r="W19" s="304"/>
    </row>
    <row r="20" spans="1:23" s="305" customFormat="1" ht="27" customHeight="1" thickBot="1" x14ac:dyDescent="0.3">
      <c r="A20" s="304"/>
      <c r="C20" s="1791" t="s">
        <v>646</v>
      </c>
      <c r="D20" s="1792"/>
      <c r="E20" s="1792"/>
      <c r="F20" s="1792"/>
      <c r="G20" s="1792"/>
      <c r="H20" s="1792"/>
      <c r="I20" s="1792"/>
      <c r="J20" s="1793"/>
      <c r="K20" s="304"/>
      <c r="L20" s="304"/>
      <c r="M20" s="304"/>
      <c r="N20" s="304"/>
      <c r="O20" s="304"/>
      <c r="P20" s="304"/>
      <c r="Q20" s="304"/>
      <c r="R20" s="304"/>
      <c r="S20"/>
      <c r="T20" s="304"/>
      <c r="U20" s="304"/>
      <c r="V20" s="304"/>
      <c r="W20" s="304"/>
    </row>
    <row r="21" spans="1:23" s="305" customFormat="1" x14ac:dyDescent="0.25">
      <c r="F21" s="196"/>
      <c r="I21" s="196"/>
    </row>
    <row r="22" spans="1:23" s="305" customFormat="1" x14ac:dyDescent="0.25">
      <c r="F22" s="196"/>
      <c r="I22" s="196"/>
    </row>
    <row r="23" spans="1:23" s="305" customFormat="1" x14ac:dyDescent="0.25">
      <c r="F23" s="196"/>
      <c r="I23" s="196"/>
    </row>
    <row r="24" spans="1:23" s="305" customFormat="1" x14ac:dyDescent="0.25">
      <c r="F24" s="196"/>
      <c r="I24" s="196"/>
    </row>
    <row r="25" spans="1:23" s="305" customFormat="1" x14ac:dyDescent="0.25">
      <c r="F25" s="196"/>
      <c r="I25" s="196"/>
    </row>
    <row r="26" spans="1:23" s="305" customFormat="1" x14ac:dyDescent="0.25">
      <c r="F26" s="196"/>
      <c r="I26" s="196"/>
    </row>
    <row r="27" spans="1:23" s="305" customFormat="1" x14ac:dyDescent="0.25">
      <c r="F27" s="196"/>
      <c r="I27" s="196"/>
    </row>
    <row r="28" spans="1:23" s="305" customFormat="1" x14ac:dyDescent="0.25">
      <c r="F28" s="196"/>
      <c r="I28" s="196"/>
    </row>
    <row r="29" spans="1:23" s="305" customFormat="1" x14ac:dyDescent="0.25">
      <c r="F29" s="196"/>
      <c r="I29" s="196"/>
    </row>
    <row r="30" spans="1:23" s="305" customFormat="1" x14ac:dyDescent="0.25">
      <c r="F30" s="196"/>
      <c r="I30" s="196"/>
    </row>
    <row r="31" spans="1:23" s="305" customFormat="1" x14ac:dyDescent="0.25">
      <c r="F31" s="196"/>
      <c r="I31" s="196"/>
    </row>
    <row r="32" spans="1:23" s="305" customFormat="1" x14ac:dyDescent="0.25">
      <c r="F32" s="196"/>
      <c r="I32" s="196"/>
    </row>
    <row r="33" spans="6:9" s="305" customFormat="1" x14ac:dyDescent="0.25">
      <c r="F33" s="196"/>
      <c r="I33" s="196"/>
    </row>
    <row r="34" spans="6:9" s="305" customFormat="1" x14ac:dyDescent="0.25">
      <c r="F34" s="196"/>
      <c r="I34" s="196"/>
    </row>
    <row r="35" spans="6:9" s="305" customFormat="1" x14ac:dyDescent="0.25">
      <c r="F35" s="196"/>
      <c r="I35" s="196"/>
    </row>
    <row r="36" spans="6:9" s="305" customFormat="1" x14ac:dyDescent="0.25">
      <c r="F36" s="196"/>
      <c r="I36" s="196"/>
    </row>
    <row r="37" spans="6:9" s="305" customFormat="1" x14ac:dyDescent="0.25">
      <c r="F37" s="196"/>
      <c r="I37" s="196"/>
    </row>
    <row r="38" spans="6:9" s="305" customFormat="1" x14ac:dyDescent="0.25">
      <c r="F38" s="196"/>
      <c r="I38" s="196"/>
    </row>
    <row r="39" spans="6:9" s="305" customFormat="1" x14ac:dyDescent="0.25">
      <c r="F39" s="196"/>
      <c r="I39" s="196"/>
    </row>
    <row r="40" spans="6:9" s="305" customFormat="1" x14ac:dyDescent="0.25">
      <c r="F40" s="196"/>
      <c r="I40" s="196"/>
    </row>
    <row r="41" spans="6:9" s="305" customFormat="1" x14ac:dyDescent="0.25">
      <c r="F41" s="196"/>
      <c r="I41" s="196"/>
    </row>
    <row r="42" spans="6:9" s="305" customFormat="1" x14ac:dyDescent="0.25">
      <c r="F42" s="196"/>
      <c r="I42" s="196"/>
    </row>
    <row r="43" spans="6:9" s="305" customFormat="1" x14ac:dyDescent="0.25">
      <c r="F43" s="196"/>
      <c r="I43" s="196"/>
    </row>
    <row r="44" spans="6:9" s="305" customFormat="1" x14ac:dyDescent="0.25">
      <c r="F44" s="196"/>
      <c r="I44" s="196"/>
    </row>
    <row r="45" spans="6:9" s="305" customFormat="1" x14ac:dyDescent="0.25">
      <c r="F45" s="196"/>
      <c r="I45" s="196"/>
    </row>
    <row r="46" spans="6:9" s="305" customFormat="1" x14ac:dyDescent="0.25">
      <c r="F46" s="196"/>
      <c r="I46" s="196"/>
    </row>
    <row r="47" spans="6:9" s="305" customFormat="1" x14ac:dyDescent="0.25">
      <c r="F47" s="196"/>
      <c r="I47" s="196"/>
    </row>
    <row r="48" spans="6:9" s="305" customFormat="1" x14ac:dyDescent="0.25">
      <c r="F48" s="196"/>
      <c r="I48" s="196"/>
    </row>
    <row r="49" spans="6:9" s="305" customFormat="1" x14ac:dyDescent="0.25">
      <c r="F49" s="196"/>
      <c r="I49" s="196"/>
    </row>
    <row r="50" spans="6:9" s="305" customFormat="1" x14ac:dyDescent="0.25">
      <c r="F50" s="196"/>
      <c r="I50" s="196"/>
    </row>
    <row r="51" spans="6:9" s="305" customFormat="1" x14ac:dyDescent="0.25">
      <c r="F51" s="196"/>
      <c r="I51" s="196"/>
    </row>
    <row r="52" spans="6:9" s="305" customFormat="1" x14ac:dyDescent="0.25">
      <c r="F52" s="196"/>
      <c r="I52" s="196"/>
    </row>
    <row r="53" spans="6:9" s="305" customFormat="1" x14ac:dyDescent="0.25">
      <c r="F53" s="196"/>
      <c r="I53" s="196"/>
    </row>
    <row r="54" spans="6:9" s="305" customFormat="1" x14ac:dyDescent="0.25">
      <c r="F54" s="196"/>
      <c r="I54" s="196"/>
    </row>
    <row r="55" spans="6:9" s="305" customFormat="1" x14ac:dyDescent="0.25">
      <c r="F55" s="196"/>
      <c r="I55" s="196"/>
    </row>
    <row r="56" spans="6:9" s="305" customFormat="1" x14ac:dyDescent="0.25">
      <c r="F56" s="196"/>
      <c r="I56" s="196"/>
    </row>
    <row r="57" spans="6:9" s="305" customFormat="1" x14ac:dyDescent="0.25">
      <c r="F57" s="196"/>
      <c r="I57" s="196"/>
    </row>
    <row r="58" spans="6:9" s="305" customFormat="1" x14ac:dyDescent="0.25">
      <c r="F58" s="196"/>
      <c r="I58" s="196"/>
    </row>
    <row r="59" spans="6:9" s="305" customFormat="1" x14ac:dyDescent="0.25">
      <c r="F59" s="196"/>
      <c r="I59" s="196"/>
    </row>
    <row r="60" spans="6:9" s="305" customFormat="1" x14ac:dyDescent="0.25">
      <c r="F60" s="196"/>
      <c r="I60" s="196"/>
    </row>
    <row r="61" spans="6:9" s="305" customFormat="1" x14ac:dyDescent="0.25">
      <c r="F61" s="196"/>
      <c r="I61" s="196"/>
    </row>
    <row r="62" spans="6:9" s="305" customFormat="1" x14ac:dyDescent="0.25">
      <c r="F62" s="196"/>
      <c r="I62" s="196"/>
    </row>
    <row r="63" spans="6:9" s="305" customFormat="1" x14ac:dyDescent="0.25">
      <c r="F63" s="196"/>
      <c r="I63" s="196"/>
    </row>
    <row r="64" spans="6:9" s="305" customFormat="1" x14ac:dyDescent="0.25">
      <c r="F64" s="196"/>
      <c r="I64" s="196"/>
    </row>
    <row r="65" spans="6:9" s="305" customFormat="1" x14ac:dyDescent="0.25">
      <c r="F65" s="196"/>
      <c r="I65" s="196"/>
    </row>
    <row r="66" spans="6:9" s="305" customFormat="1" x14ac:dyDescent="0.25">
      <c r="F66" s="196"/>
      <c r="I66" s="196"/>
    </row>
    <row r="67" spans="6:9" s="305" customFormat="1" x14ac:dyDescent="0.25">
      <c r="F67" s="196"/>
      <c r="I67" s="196"/>
    </row>
    <row r="68" spans="6:9" s="305" customFormat="1" x14ac:dyDescent="0.25">
      <c r="F68" s="196"/>
      <c r="I68" s="196"/>
    </row>
    <row r="69" spans="6:9" s="305" customFormat="1" x14ac:dyDescent="0.25">
      <c r="F69" s="196"/>
      <c r="I69" s="196"/>
    </row>
    <row r="70" spans="6:9" s="305" customFormat="1" x14ac:dyDescent="0.25">
      <c r="F70" s="196"/>
      <c r="I70" s="196"/>
    </row>
    <row r="71" spans="6:9" s="305" customFormat="1" x14ac:dyDescent="0.25">
      <c r="F71" s="196"/>
      <c r="I71" s="196"/>
    </row>
    <row r="72" spans="6:9" s="305" customFormat="1" x14ac:dyDescent="0.25">
      <c r="F72" s="196"/>
      <c r="I72" s="196"/>
    </row>
    <row r="73" spans="6:9" s="305" customFormat="1" x14ac:dyDescent="0.25">
      <c r="F73" s="196"/>
      <c r="I73" s="196"/>
    </row>
    <row r="74" spans="6:9" s="305" customFormat="1" x14ac:dyDescent="0.25">
      <c r="F74" s="196"/>
      <c r="I74" s="196"/>
    </row>
    <row r="75" spans="6:9" s="305" customFormat="1" x14ac:dyDescent="0.25">
      <c r="F75" s="196"/>
      <c r="I75" s="196"/>
    </row>
    <row r="76" spans="6:9" s="305" customFormat="1" x14ac:dyDescent="0.25">
      <c r="F76" s="196"/>
      <c r="I76" s="196"/>
    </row>
    <row r="77" spans="6:9" s="305" customFormat="1" x14ac:dyDescent="0.25">
      <c r="F77" s="196"/>
      <c r="I77" s="196"/>
    </row>
    <row r="78" spans="6:9" s="305" customFormat="1" x14ac:dyDescent="0.25">
      <c r="F78" s="196"/>
      <c r="I78" s="196"/>
    </row>
    <row r="79" spans="6:9" s="305" customFormat="1" x14ac:dyDescent="0.25">
      <c r="F79" s="196"/>
      <c r="I79" s="196"/>
    </row>
    <row r="80" spans="6:9" s="305" customFormat="1" x14ac:dyDescent="0.25">
      <c r="F80" s="196"/>
      <c r="I80" s="196"/>
    </row>
    <row r="81" spans="6:9" s="305" customFormat="1" x14ac:dyDescent="0.25">
      <c r="F81" s="196"/>
      <c r="I81" s="196"/>
    </row>
    <row r="82" spans="6:9" s="305" customFormat="1" x14ac:dyDescent="0.25">
      <c r="F82" s="196"/>
      <c r="I82" s="196"/>
    </row>
    <row r="83" spans="6:9" s="305" customFormat="1" x14ac:dyDescent="0.25">
      <c r="F83" s="196"/>
      <c r="I83" s="196"/>
    </row>
    <row r="84" spans="6:9" s="305" customFormat="1" x14ac:dyDescent="0.25">
      <c r="F84" s="196"/>
      <c r="I84" s="196"/>
    </row>
    <row r="85" spans="6:9" s="305" customFormat="1" x14ac:dyDescent="0.25">
      <c r="F85" s="196"/>
      <c r="I85" s="196"/>
    </row>
    <row r="86" spans="6:9" s="305" customFormat="1" x14ac:dyDescent="0.25">
      <c r="F86" s="196"/>
      <c r="I86" s="196"/>
    </row>
    <row r="87" spans="6:9" s="305" customFormat="1" x14ac:dyDescent="0.25">
      <c r="F87" s="196"/>
      <c r="I87" s="196"/>
    </row>
    <row r="88" spans="6:9" s="305" customFormat="1" x14ac:dyDescent="0.25">
      <c r="F88" s="196"/>
      <c r="I88" s="196"/>
    </row>
    <row r="89" spans="6:9" s="305" customFormat="1" x14ac:dyDescent="0.25">
      <c r="F89" s="196"/>
      <c r="I89" s="196"/>
    </row>
    <row r="90" spans="6:9" s="305" customFormat="1" x14ac:dyDescent="0.25">
      <c r="F90" s="196"/>
      <c r="I90" s="196"/>
    </row>
    <row r="91" spans="6:9" s="305" customFormat="1" x14ac:dyDescent="0.25">
      <c r="F91" s="196"/>
      <c r="I91" s="196"/>
    </row>
    <row r="92" spans="6:9" s="305" customFormat="1" x14ac:dyDescent="0.25">
      <c r="F92" s="196"/>
      <c r="I92" s="196"/>
    </row>
    <row r="93" spans="6:9" s="305" customFormat="1" x14ac:dyDescent="0.25">
      <c r="F93" s="196"/>
      <c r="I93" s="196"/>
    </row>
    <row r="94" spans="6:9" s="305" customFormat="1" x14ac:dyDescent="0.25">
      <c r="F94" s="196"/>
      <c r="I94" s="196"/>
    </row>
    <row r="95" spans="6:9" s="305" customFormat="1" x14ac:dyDescent="0.25">
      <c r="F95" s="196"/>
      <c r="I95" s="196"/>
    </row>
    <row r="96" spans="6:9" s="305" customFormat="1" x14ac:dyDescent="0.25">
      <c r="F96" s="196"/>
      <c r="I96" s="196"/>
    </row>
    <row r="97" spans="1:62" s="305" customFormat="1" x14ac:dyDescent="0.25">
      <c r="F97" s="196"/>
      <c r="I97" s="196"/>
    </row>
    <row r="98" spans="1:62" s="305" customFormat="1" x14ac:dyDescent="0.25">
      <c r="F98" s="196"/>
      <c r="I98" s="196"/>
    </row>
    <row r="99" spans="1:62" s="305" customFormat="1" x14ac:dyDescent="0.25">
      <c r="F99" s="196"/>
      <c r="I99" s="196"/>
    </row>
    <row r="100" spans="1:62" s="305" customFormat="1" x14ac:dyDescent="0.25">
      <c r="F100" s="196"/>
      <c r="I100" s="196"/>
    </row>
    <row r="101" spans="1:62" s="305" customFormat="1" x14ac:dyDescent="0.25">
      <c r="F101" s="196"/>
      <c r="I101" s="196"/>
    </row>
    <row r="102" spans="1:62" customFormat="1" x14ac:dyDescent="0.25">
      <c r="A102" s="305"/>
      <c r="B102" s="305"/>
      <c r="F102" s="53"/>
      <c r="I102" s="53"/>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row>
    <row r="103" spans="1:62" customFormat="1" x14ac:dyDescent="0.25">
      <c r="A103" s="305"/>
      <c r="B103" s="305"/>
      <c r="F103" s="53"/>
      <c r="I103" s="53"/>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row>
  </sheetData>
  <sheetProtection algorithmName="SHA-512" hashValue="mh+YGPsLahScs7QzBD0fqHH/U+C/J1HiApc4nqebJm5OV5IhgzfEfwXeeVZJ+qxGSG2rFJ+i3UgmeIDyFjchxA==" saltValue="7ygUGFQdA+gAhWNnvjCdIA==" spinCount="100000" sheet="1" objects="1" scenarios="1"/>
  <mergeCells count="19">
    <mergeCell ref="C2:J3"/>
    <mergeCell ref="C6:D6"/>
    <mergeCell ref="C7:D7"/>
    <mergeCell ref="C8:D8"/>
    <mergeCell ref="H8:J8"/>
    <mergeCell ref="C5:D5"/>
    <mergeCell ref="E5:H5"/>
    <mergeCell ref="I12:J12"/>
    <mergeCell ref="C13:J13"/>
    <mergeCell ref="C20:J20"/>
    <mergeCell ref="E6:H6"/>
    <mergeCell ref="E7:H7"/>
    <mergeCell ref="C9:D9"/>
    <mergeCell ref="C10:D10"/>
    <mergeCell ref="F10:G10"/>
    <mergeCell ref="H10:J10"/>
    <mergeCell ref="C11:D11"/>
    <mergeCell ref="F11:G11"/>
    <mergeCell ref="H11:J11"/>
  </mergeCells>
  <phoneticPr fontId="96" type="noConversion"/>
  <printOptions horizontalCentered="1" verticalCentered="1"/>
  <pageMargins left="0.25" right="0.25" top="0.75" bottom="0.75" header="0.3" footer="0.3"/>
  <pageSetup scale="98"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0163377-42D9-462F-B242-24A135C25112}">
          <x14:formula1>
            <xm:f>Sheet2!$I$3:$I$7</xm:f>
          </x14:formula1>
          <xm:sqref>E9</xm:sqref>
        </x14:dataValidation>
        <x14:dataValidation type="list" allowBlank="1" showInputMessage="1" showErrorMessage="1" xr:uid="{F8814024-ACAF-4701-8704-57655411D8C5}">
          <x14:formula1>
            <xm:f>Sheet2!$H$3:$H$7</xm:f>
          </x14:formula1>
          <xm:sqref>G15:G19</xm:sqref>
        </x14:dataValidation>
        <x14:dataValidation type="list" allowBlank="1" showInputMessage="1" showErrorMessage="1" xr:uid="{EACD1527-5267-42AA-807C-30CB8910989E}">
          <x14:formula1>
            <xm:f>Sheet2!$B$2:$B$11</xm:f>
          </x14:formula1>
          <xm:sqref>I15:I19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503C-B0D1-4D4F-A92C-FF20E7AD8D5D}">
  <sheetPr>
    <tabColor theme="1"/>
    <pageSetUpPr fitToPage="1"/>
  </sheetPr>
  <dimension ref="A1:BJ103"/>
  <sheetViews>
    <sheetView showGridLines="0" showRowColHeaders="0" zoomScaleNormal="100" workbookViewId="0"/>
  </sheetViews>
  <sheetFormatPr defaultColWidth="9.140625" defaultRowHeight="15" x14ac:dyDescent="0.25"/>
  <cols>
    <col min="1" max="2" width="9.140625" style="305"/>
    <col min="3" max="3" width="9.140625" style="128"/>
    <col min="4" max="4" width="34.7109375" style="128" customWidth="1"/>
    <col min="5" max="5" width="16" style="128" customWidth="1"/>
    <col min="6" max="6" width="9.140625" style="210"/>
    <col min="7" max="8" width="9.140625" style="128"/>
    <col min="9" max="9" width="39.7109375" style="210" bestFit="1" customWidth="1"/>
    <col min="10" max="62" width="9.140625" style="305"/>
    <col min="63" max="16384" width="9.140625" style="128"/>
  </cols>
  <sheetData>
    <row r="1" spans="1:62" s="305" customFormat="1" ht="15.75" thickBot="1" x14ac:dyDescent="0.3">
      <c r="A1" s="304"/>
      <c r="F1" s="196"/>
      <c r="I1" s="196"/>
      <c r="J1" s="304"/>
      <c r="K1" s="304"/>
      <c r="L1" s="304"/>
      <c r="M1" s="304"/>
      <c r="N1" s="304"/>
      <c r="O1" s="304"/>
      <c r="P1" s="304"/>
      <c r="Q1" s="304"/>
      <c r="R1" s="304"/>
      <c r="S1" s="304"/>
      <c r="T1" s="304"/>
      <c r="U1" s="304"/>
      <c r="V1" s="304"/>
      <c r="W1" s="304"/>
    </row>
    <row r="2" spans="1:62" ht="23.25" customHeight="1" x14ac:dyDescent="0.25">
      <c r="A2" s="304"/>
      <c r="C2" s="1798" t="s">
        <v>639</v>
      </c>
      <c r="D2" s="1799"/>
      <c r="E2" s="1799"/>
      <c r="F2" s="1799"/>
      <c r="G2" s="1799"/>
      <c r="H2" s="1799"/>
      <c r="I2" s="1799"/>
      <c r="J2" s="1800"/>
      <c r="K2" s="304"/>
      <c r="L2" s="304"/>
      <c r="M2" s="304"/>
      <c r="N2" s="304"/>
      <c r="O2" s="304"/>
      <c r="P2" s="304"/>
      <c r="Q2" s="304"/>
      <c r="R2" s="304"/>
      <c r="S2" s="304"/>
      <c r="T2" s="304"/>
      <c r="U2" s="304"/>
      <c r="V2" s="304"/>
      <c r="W2" s="304"/>
    </row>
    <row r="3" spans="1:62" ht="15" customHeight="1" x14ac:dyDescent="0.25">
      <c r="A3" s="304"/>
      <c r="C3" s="1801"/>
      <c r="D3" s="1802"/>
      <c r="E3" s="1802"/>
      <c r="F3" s="1802"/>
      <c r="G3" s="1802"/>
      <c r="H3" s="1802"/>
      <c r="I3" s="1802"/>
      <c r="J3" s="1803"/>
      <c r="K3" s="304"/>
      <c r="L3" s="304"/>
      <c r="M3" s="304"/>
      <c r="N3" s="304"/>
      <c r="O3" s="304"/>
      <c r="P3" s="304"/>
      <c r="Q3" s="304"/>
      <c r="R3" s="304"/>
      <c r="S3" s="304"/>
      <c r="T3" s="304"/>
      <c r="U3" s="304"/>
      <c r="V3" s="304"/>
      <c r="W3" s="304"/>
    </row>
    <row r="4" spans="1:62" ht="15" customHeight="1" x14ac:dyDescent="0.25">
      <c r="A4" s="304"/>
      <c r="C4" s="527"/>
      <c r="D4" s="525"/>
      <c r="E4" s="525"/>
      <c r="F4" s="525"/>
      <c r="G4" s="525"/>
      <c r="H4" s="525"/>
      <c r="I4" s="525"/>
      <c r="J4" s="526"/>
      <c r="K4" s="304"/>
      <c r="L4" s="304"/>
      <c r="M4" s="304"/>
      <c r="N4" s="304"/>
      <c r="O4" s="304"/>
      <c r="P4" s="304"/>
      <c r="Q4" s="304"/>
      <c r="R4" s="304"/>
      <c r="S4" s="304"/>
      <c r="T4" s="304"/>
      <c r="U4" s="304"/>
      <c r="V4" s="304"/>
      <c r="W4" s="304"/>
    </row>
    <row r="5" spans="1:62" ht="15" customHeight="1" x14ac:dyDescent="0.25">
      <c r="A5" s="304"/>
      <c r="C5" s="1805" t="s">
        <v>811</v>
      </c>
      <c r="D5" s="1806"/>
      <c r="E5" s="1807">
        <f>'Extended Hose Lay Form'!E5</f>
        <v>0</v>
      </c>
      <c r="F5" s="1807"/>
      <c r="G5" s="1807"/>
      <c r="H5" s="1807"/>
      <c r="I5" s="522"/>
      <c r="J5" s="518"/>
      <c r="K5" s="304"/>
      <c r="L5" s="304"/>
      <c r="M5" s="304"/>
      <c r="N5" s="304"/>
      <c r="O5" s="304"/>
      <c r="P5" s="304"/>
      <c r="Q5" s="304"/>
      <c r="R5" s="304"/>
      <c r="S5" s="304"/>
      <c r="T5" s="304"/>
      <c r="U5" s="304"/>
      <c r="V5" s="304"/>
      <c r="W5" s="304"/>
    </row>
    <row r="6" spans="1:62" x14ac:dyDescent="0.25">
      <c r="A6" s="304"/>
      <c r="C6" s="1794" t="s">
        <v>798</v>
      </c>
      <c r="D6" s="1804"/>
      <c r="E6" s="1379"/>
      <c r="F6" s="1377"/>
      <c r="G6" s="1377"/>
      <c r="H6" s="1378"/>
      <c r="I6" s="211"/>
      <c r="J6" s="532"/>
      <c r="K6" s="304"/>
      <c r="L6" s="304"/>
      <c r="M6" s="304"/>
      <c r="N6" s="304"/>
      <c r="O6" s="304"/>
      <c r="P6" s="304"/>
      <c r="Q6" s="304"/>
      <c r="R6" s="304"/>
      <c r="S6" s="304"/>
      <c r="T6" s="304"/>
      <c r="U6" s="304"/>
      <c r="V6" s="304"/>
      <c r="W6" s="304"/>
    </row>
    <row r="7" spans="1:62" x14ac:dyDescent="0.25">
      <c r="A7" s="304"/>
      <c r="C7" s="1794" t="s">
        <v>799</v>
      </c>
      <c r="D7" s="1804"/>
      <c r="E7" s="1053"/>
      <c r="F7" s="1053"/>
      <c r="G7" s="1053"/>
      <c r="H7" s="1053"/>
      <c r="I7" s="211"/>
      <c r="J7" s="532"/>
      <c r="K7" s="304"/>
      <c r="L7" s="304"/>
      <c r="M7" s="304"/>
      <c r="N7" s="304"/>
      <c r="O7" s="304"/>
      <c r="P7" s="304"/>
      <c r="Q7" s="304"/>
      <c r="R7" s="304"/>
      <c r="S7" s="304"/>
      <c r="T7" s="304"/>
      <c r="U7" s="304"/>
      <c r="V7" s="304"/>
      <c r="W7" s="304"/>
    </row>
    <row r="8" spans="1:62" x14ac:dyDescent="0.25">
      <c r="A8" s="304"/>
      <c r="C8" s="1794" t="s">
        <v>800</v>
      </c>
      <c r="D8" s="1804"/>
      <c r="E8" s="509"/>
      <c r="F8" s="524" t="s">
        <v>640</v>
      </c>
      <c r="H8" s="1786"/>
      <c r="I8" s="1786"/>
      <c r="J8" s="1787"/>
      <c r="K8" s="304"/>
      <c r="L8" s="304"/>
      <c r="M8" s="304"/>
      <c r="N8" s="304"/>
      <c r="O8" s="304"/>
      <c r="P8" s="304"/>
      <c r="Q8" s="304"/>
      <c r="R8" s="304"/>
      <c r="S8" s="304"/>
      <c r="T8" s="304"/>
      <c r="U8" s="304"/>
      <c r="V8" s="304"/>
      <c r="W8" s="304"/>
    </row>
    <row r="9" spans="1:62" x14ac:dyDescent="0.25">
      <c r="A9" s="304"/>
      <c r="C9" s="1794" t="s">
        <v>801</v>
      </c>
      <c r="D9" s="1795"/>
      <c r="E9" s="297"/>
      <c r="F9" s="523"/>
      <c r="H9" s="211"/>
      <c r="I9" s="211"/>
      <c r="J9" s="532"/>
      <c r="K9" s="304"/>
      <c r="L9" s="304"/>
      <c r="M9" s="304"/>
      <c r="N9" s="304"/>
      <c r="O9" s="304"/>
      <c r="P9" s="304"/>
      <c r="Q9" s="304"/>
      <c r="R9" s="304"/>
      <c r="S9" s="304"/>
      <c r="T9" s="304"/>
      <c r="U9" s="304"/>
      <c r="V9" s="304"/>
      <c r="W9" s="304"/>
    </row>
    <row r="10" spans="1:62" x14ac:dyDescent="0.25">
      <c r="A10" s="304"/>
      <c r="C10" s="1796" t="s">
        <v>813</v>
      </c>
      <c r="D10" s="1797"/>
      <c r="E10" s="297"/>
      <c r="F10" s="1786"/>
      <c r="G10" s="1786"/>
      <c r="H10" s="1786"/>
      <c r="I10" s="1786"/>
      <c r="J10" s="1787"/>
      <c r="K10" s="304"/>
      <c r="L10" s="304"/>
      <c r="M10" s="304"/>
      <c r="N10" s="304"/>
      <c r="O10" s="304"/>
      <c r="P10" s="304"/>
      <c r="Q10" s="304"/>
      <c r="R10" s="304"/>
      <c r="S10" s="304"/>
      <c r="T10" s="304"/>
      <c r="U10" s="304"/>
      <c r="V10" s="304"/>
      <c r="W10" s="304"/>
    </row>
    <row r="11" spans="1:62" x14ac:dyDescent="0.25">
      <c r="A11" s="304"/>
      <c r="C11" s="1796" t="s">
        <v>802</v>
      </c>
      <c r="D11" s="1797"/>
      <c r="E11" s="297"/>
      <c r="F11" s="1786"/>
      <c r="G11" s="1786"/>
      <c r="H11" s="1786"/>
      <c r="I11" s="1786"/>
      <c r="J11" s="1787"/>
      <c r="K11" s="304"/>
      <c r="L11" s="304"/>
      <c r="M11" s="304"/>
      <c r="N11" s="304"/>
      <c r="O11" s="304"/>
      <c r="P11" s="304"/>
      <c r="Q11" s="304"/>
      <c r="R11" s="304"/>
      <c r="S11" s="304"/>
      <c r="T11" s="304"/>
      <c r="U11" s="304"/>
      <c r="V11" s="304"/>
      <c r="W11" s="304"/>
    </row>
    <row r="12" spans="1:62" x14ac:dyDescent="0.25">
      <c r="A12" s="304"/>
      <c r="C12" s="215"/>
      <c r="D12" s="523"/>
      <c r="E12" s="523"/>
      <c r="F12" s="523"/>
      <c r="G12" s="523"/>
      <c r="H12" s="211"/>
      <c r="I12" s="1786"/>
      <c r="J12" s="1787"/>
      <c r="K12" s="304"/>
      <c r="L12" s="304"/>
      <c r="M12" s="304"/>
      <c r="N12" s="304"/>
      <c r="O12" s="304"/>
      <c r="P12" s="304"/>
      <c r="Q12" s="304"/>
      <c r="R12" s="304"/>
      <c r="S12" s="304"/>
      <c r="T12" s="304"/>
      <c r="U12" s="304"/>
      <c r="V12" s="304"/>
      <c r="W12" s="304"/>
    </row>
    <row r="13" spans="1:62" ht="19.5" thickBot="1" x14ac:dyDescent="0.3">
      <c r="A13" s="304"/>
      <c r="C13" s="1788" t="s">
        <v>641</v>
      </c>
      <c r="D13" s="1789"/>
      <c r="E13" s="1789"/>
      <c r="F13" s="1789"/>
      <c r="G13" s="1789"/>
      <c r="H13" s="1789"/>
      <c r="I13" s="1789"/>
      <c r="J13" s="1790"/>
      <c r="K13" s="304"/>
      <c r="L13" s="304"/>
      <c r="M13" s="304"/>
      <c r="N13" s="304"/>
      <c r="O13" s="304"/>
      <c r="P13" s="304"/>
      <c r="Q13" s="304"/>
      <c r="R13" s="304"/>
      <c r="S13"/>
      <c r="T13" s="304"/>
      <c r="U13" s="304"/>
      <c r="V13" s="304"/>
      <c r="W13" s="304"/>
    </row>
    <row r="14" spans="1:62" s="222" customFormat="1" ht="60.75" thickBot="1" x14ac:dyDescent="0.3">
      <c r="A14" s="306"/>
      <c r="B14" s="307"/>
      <c r="C14" s="519" t="s">
        <v>109</v>
      </c>
      <c r="D14" s="520" t="s">
        <v>803</v>
      </c>
      <c r="E14" s="520" t="s">
        <v>812</v>
      </c>
      <c r="F14" s="521" t="s">
        <v>642</v>
      </c>
      <c r="G14" s="520" t="s">
        <v>643</v>
      </c>
      <c r="H14" s="521" t="s">
        <v>644</v>
      </c>
      <c r="I14" s="520" t="s">
        <v>645</v>
      </c>
      <c r="J14" s="520" t="s">
        <v>804</v>
      </c>
      <c r="K14" s="306"/>
      <c r="L14" s="306"/>
      <c r="M14" s="306"/>
      <c r="N14" s="306"/>
      <c r="O14" s="306"/>
      <c r="P14" s="306"/>
      <c r="Q14" s="306"/>
      <c r="R14" s="306"/>
      <c r="S14" s="514"/>
      <c r="T14" s="306"/>
      <c r="U14" s="306"/>
      <c r="V14" s="306"/>
      <c r="W14" s="306"/>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row>
    <row r="15" spans="1:62" x14ac:dyDescent="0.25">
      <c r="A15" s="304"/>
      <c r="C15" s="528"/>
      <c r="D15" s="512"/>
      <c r="E15" s="512"/>
      <c r="F15" s="512"/>
      <c r="G15" s="512"/>
      <c r="H15" s="512"/>
      <c r="I15" s="529"/>
      <c r="J15" s="517"/>
      <c r="K15" s="304"/>
      <c r="L15" s="304"/>
      <c r="M15" s="304"/>
      <c r="N15" s="304"/>
      <c r="O15" s="304"/>
      <c r="P15" s="304"/>
      <c r="Q15" s="304"/>
      <c r="R15" s="304"/>
      <c r="S15"/>
      <c r="T15" s="304"/>
      <c r="U15" s="304"/>
      <c r="V15" s="304"/>
      <c r="W15" s="304"/>
    </row>
    <row r="16" spans="1:62" x14ac:dyDescent="0.25">
      <c r="A16" s="304"/>
      <c r="C16" s="508"/>
      <c r="D16" s="506"/>
      <c r="E16" s="506"/>
      <c r="F16" s="506"/>
      <c r="G16" s="507"/>
      <c r="H16" s="506"/>
      <c r="I16" s="513"/>
      <c r="J16" s="515"/>
      <c r="K16" s="304"/>
      <c r="L16" s="304"/>
      <c r="M16" s="304"/>
      <c r="N16" s="304"/>
      <c r="O16" s="304"/>
      <c r="P16" s="304"/>
      <c r="Q16" s="304"/>
      <c r="R16" s="304"/>
      <c r="S16"/>
      <c r="T16" s="304"/>
      <c r="U16" s="304"/>
      <c r="V16" s="304"/>
      <c r="W16" s="304"/>
    </row>
    <row r="17" spans="1:23" x14ac:dyDescent="0.25">
      <c r="A17" s="304"/>
      <c r="C17" s="508"/>
      <c r="D17" s="506"/>
      <c r="E17" s="506"/>
      <c r="F17" s="506"/>
      <c r="G17" s="507"/>
      <c r="H17" s="506"/>
      <c r="I17" s="513"/>
      <c r="J17" s="515"/>
      <c r="K17" s="304"/>
      <c r="L17" s="304"/>
      <c r="M17" s="304"/>
      <c r="N17" s="304"/>
      <c r="O17" s="304"/>
      <c r="P17" s="304"/>
      <c r="Q17" s="304"/>
      <c r="R17" s="304"/>
      <c r="S17"/>
      <c r="T17" s="304"/>
      <c r="U17" s="304"/>
      <c r="V17" s="304"/>
      <c r="W17" s="304"/>
    </row>
    <row r="18" spans="1:23" x14ac:dyDescent="0.25">
      <c r="A18" s="304"/>
      <c r="C18" s="508"/>
      <c r="D18" s="506"/>
      <c r="E18" s="506"/>
      <c r="F18" s="506"/>
      <c r="G18" s="507"/>
      <c r="H18" s="506"/>
      <c r="I18" s="513"/>
      <c r="J18" s="515"/>
      <c r="K18" s="304"/>
      <c r="L18" s="304"/>
      <c r="M18" s="304"/>
      <c r="N18" s="304"/>
      <c r="O18" s="304"/>
      <c r="P18" s="304"/>
      <c r="Q18" s="304"/>
      <c r="R18" s="304"/>
      <c r="S18"/>
      <c r="T18" s="304"/>
      <c r="U18" s="304"/>
      <c r="V18" s="304"/>
      <c r="W18" s="304"/>
    </row>
    <row r="19" spans="1:23" s="305" customFormat="1" ht="15.75" thickBot="1" x14ac:dyDescent="0.3">
      <c r="A19" s="304"/>
      <c r="C19" s="510"/>
      <c r="D19" s="511"/>
      <c r="E19" s="511"/>
      <c r="F19" s="511"/>
      <c r="G19" s="530"/>
      <c r="H19" s="511"/>
      <c r="I19" s="531"/>
      <c r="J19" s="516"/>
      <c r="K19" s="304"/>
      <c r="L19" s="304"/>
      <c r="M19" s="304"/>
      <c r="N19" s="304"/>
      <c r="O19" s="304"/>
      <c r="P19" s="304"/>
      <c r="Q19" s="304"/>
      <c r="R19" s="304"/>
      <c r="S19"/>
      <c r="T19" s="304"/>
      <c r="U19" s="304"/>
      <c r="V19" s="304"/>
      <c r="W19" s="304"/>
    </row>
    <row r="20" spans="1:23" s="305" customFormat="1" ht="27" customHeight="1" thickBot="1" x14ac:dyDescent="0.3">
      <c r="A20" s="304"/>
      <c r="C20" s="1791" t="s">
        <v>646</v>
      </c>
      <c r="D20" s="1792"/>
      <c r="E20" s="1792"/>
      <c r="F20" s="1792"/>
      <c r="G20" s="1792"/>
      <c r="H20" s="1792"/>
      <c r="I20" s="1792"/>
      <c r="J20" s="1793"/>
      <c r="K20" s="304"/>
      <c r="L20" s="304"/>
      <c r="M20" s="304"/>
      <c r="N20" s="304"/>
      <c r="O20" s="304"/>
      <c r="P20" s="304"/>
      <c r="Q20" s="304"/>
      <c r="R20" s="304"/>
      <c r="S20"/>
      <c r="T20" s="304"/>
      <c r="U20" s="304"/>
      <c r="V20" s="304"/>
      <c r="W20" s="304"/>
    </row>
    <row r="21" spans="1:23" s="305" customFormat="1" x14ac:dyDescent="0.25">
      <c r="F21" s="196"/>
      <c r="I21" s="196"/>
    </row>
    <row r="22" spans="1:23" s="305" customFormat="1" x14ac:dyDescent="0.25">
      <c r="F22" s="196"/>
      <c r="I22" s="196"/>
    </row>
    <row r="23" spans="1:23" s="305" customFormat="1" x14ac:dyDescent="0.25">
      <c r="F23" s="196"/>
      <c r="I23" s="196"/>
    </row>
    <row r="24" spans="1:23" s="305" customFormat="1" x14ac:dyDescent="0.25">
      <c r="F24" s="196"/>
      <c r="I24" s="196"/>
    </row>
    <row r="25" spans="1:23" s="305" customFormat="1" x14ac:dyDescent="0.25">
      <c r="F25" s="196"/>
      <c r="I25" s="196"/>
    </row>
    <row r="26" spans="1:23" s="305" customFormat="1" x14ac:dyDescent="0.25">
      <c r="F26" s="196"/>
      <c r="I26" s="196"/>
    </row>
    <row r="27" spans="1:23" s="305" customFormat="1" x14ac:dyDescent="0.25">
      <c r="F27" s="196"/>
      <c r="I27" s="196"/>
    </row>
    <row r="28" spans="1:23" s="305" customFormat="1" x14ac:dyDescent="0.25">
      <c r="F28" s="196"/>
      <c r="I28" s="196"/>
    </row>
    <row r="29" spans="1:23" s="305" customFormat="1" x14ac:dyDescent="0.25">
      <c r="F29" s="196"/>
      <c r="I29" s="196"/>
    </row>
    <row r="30" spans="1:23" s="305" customFormat="1" x14ac:dyDescent="0.25">
      <c r="F30" s="196"/>
      <c r="I30" s="196"/>
    </row>
    <row r="31" spans="1:23" s="305" customFormat="1" x14ac:dyDescent="0.25">
      <c r="F31" s="196"/>
      <c r="I31" s="196"/>
    </row>
    <row r="32" spans="1:23" s="305" customFormat="1" x14ac:dyDescent="0.25">
      <c r="F32" s="196"/>
      <c r="I32" s="196"/>
    </row>
    <row r="33" spans="6:9" s="305" customFormat="1" x14ac:dyDescent="0.25">
      <c r="F33" s="196"/>
      <c r="I33" s="196"/>
    </row>
    <row r="34" spans="6:9" s="305" customFormat="1" x14ac:dyDescent="0.25">
      <c r="F34" s="196"/>
      <c r="I34" s="196"/>
    </row>
    <row r="35" spans="6:9" s="305" customFormat="1" x14ac:dyDescent="0.25">
      <c r="F35" s="196"/>
      <c r="I35" s="196"/>
    </row>
    <row r="36" spans="6:9" s="305" customFormat="1" x14ac:dyDescent="0.25">
      <c r="F36" s="196"/>
      <c r="I36" s="196"/>
    </row>
    <row r="37" spans="6:9" s="305" customFormat="1" x14ac:dyDescent="0.25">
      <c r="F37" s="196"/>
      <c r="I37" s="196"/>
    </row>
    <row r="38" spans="6:9" s="305" customFormat="1" x14ac:dyDescent="0.25">
      <c r="F38" s="196"/>
      <c r="I38" s="196"/>
    </row>
    <row r="39" spans="6:9" s="305" customFormat="1" x14ac:dyDescent="0.25">
      <c r="F39" s="196"/>
      <c r="I39" s="196"/>
    </row>
    <row r="40" spans="6:9" s="305" customFormat="1" x14ac:dyDescent="0.25">
      <c r="F40" s="196"/>
      <c r="I40" s="196"/>
    </row>
    <row r="41" spans="6:9" s="305" customFormat="1" x14ac:dyDescent="0.25">
      <c r="F41" s="196"/>
      <c r="I41" s="196"/>
    </row>
    <row r="42" spans="6:9" s="305" customFormat="1" x14ac:dyDescent="0.25">
      <c r="F42" s="196"/>
      <c r="I42" s="196"/>
    </row>
    <row r="43" spans="6:9" s="305" customFormat="1" x14ac:dyDescent="0.25">
      <c r="F43" s="196"/>
      <c r="I43" s="196"/>
    </row>
    <row r="44" spans="6:9" s="305" customFormat="1" x14ac:dyDescent="0.25">
      <c r="F44" s="196"/>
      <c r="I44" s="196"/>
    </row>
    <row r="45" spans="6:9" s="305" customFormat="1" x14ac:dyDescent="0.25">
      <c r="F45" s="196"/>
      <c r="I45" s="196"/>
    </row>
    <row r="46" spans="6:9" s="305" customFormat="1" x14ac:dyDescent="0.25">
      <c r="F46" s="196"/>
      <c r="I46" s="196"/>
    </row>
    <row r="47" spans="6:9" s="305" customFormat="1" x14ac:dyDescent="0.25">
      <c r="F47" s="196"/>
      <c r="I47" s="196"/>
    </row>
    <row r="48" spans="6:9" s="305" customFormat="1" x14ac:dyDescent="0.25">
      <c r="F48" s="196"/>
      <c r="I48" s="196"/>
    </row>
    <row r="49" spans="6:9" s="305" customFormat="1" x14ac:dyDescent="0.25">
      <c r="F49" s="196"/>
      <c r="I49" s="196"/>
    </row>
    <row r="50" spans="6:9" s="305" customFormat="1" x14ac:dyDescent="0.25">
      <c r="F50" s="196"/>
      <c r="I50" s="196"/>
    </row>
    <row r="51" spans="6:9" s="305" customFormat="1" x14ac:dyDescent="0.25">
      <c r="F51" s="196"/>
      <c r="I51" s="196"/>
    </row>
    <row r="52" spans="6:9" s="305" customFormat="1" x14ac:dyDescent="0.25">
      <c r="F52" s="196"/>
      <c r="I52" s="196"/>
    </row>
    <row r="53" spans="6:9" s="305" customFormat="1" x14ac:dyDescent="0.25">
      <c r="F53" s="196"/>
      <c r="I53" s="196"/>
    </row>
    <row r="54" spans="6:9" s="305" customFormat="1" x14ac:dyDescent="0.25">
      <c r="F54" s="196"/>
      <c r="I54" s="196"/>
    </row>
    <row r="55" spans="6:9" s="305" customFormat="1" x14ac:dyDescent="0.25">
      <c r="F55" s="196"/>
      <c r="I55" s="196"/>
    </row>
    <row r="56" spans="6:9" s="305" customFormat="1" x14ac:dyDescent="0.25">
      <c r="F56" s="196"/>
      <c r="I56" s="196"/>
    </row>
    <row r="57" spans="6:9" s="305" customFormat="1" x14ac:dyDescent="0.25">
      <c r="F57" s="196"/>
      <c r="I57" s="196"/>
    </row>
    <row r="58" spans="6:9" s="305" customFormat="1" x14ac:dyDescent="0.25">
      <c r="F58" s="196"/>
      <c r="I58" s="196"/>
    </row>
    <row r="59" spans="6:9" s="305" customFormat="1" x14ac:dyDescent="0.25">
      <c r="F59" s="196"/>
      <c r="I59" s="196"/>
    </row>
    <row r="60" spans="6:9" s="305" customFormat="1" x14ac:dyDescent="0.25">
      <c r="F60" s="196"/>
      <c r="I60" s="196"/>
    </row>
    <row r="61" spans="6:9" s="305" customFormat="1" x14ac:dyDescent="0.25">
      <c r="F61" s="196"/>
      <c r="I61" s="196"/>
    </row>
    <row r="62" spans="6:9" s="305" customFormat="1" x14ac:dyDescent="0.25">
      <c r="F62" s="196"/>
      <c r="I62" s="196"/>
    </row>
    <row r="63" spans="6:9" s="305" customFormat="1" x14ac:dyDescent="0.25">
      <c r="F63" s="196"/>
      <c r="I63" s="196"/>
    </row>
    <row r="64" spans="6:9" s="305" customFormat="1" x14ac:dyDescent="0.25">
      <c r="F64" s="196"/>
      <c r="I64" s="196"/>
    </row>
    <row r="65" spans="6:9" s="305" customFormat="1" x14ac:dyDescent="0.25">
      <c r="F65" s="196"/>
      <c r="I65" s="196"/>
    </row>
    <row r="66" spans="6:9" s="305" customFormat="1" x14ac:dyDescent="0.25">
      <c r="F66" s="196"/>
      <c r="I66" s="196"/>
    </row>
    <row r="67" spans="6:9" s="305" customFormat="1" x14ac:dyDescent="0.25">
      <c r="F67" s="196"/>
      <c r="I67" s="196"/>
    </row>
    <row r="68" spans="6:9" s="305" customFormat="1" x14ac:dyDescent="0.25">
      <c r="F68" s="196"/>
      <c r="I68" s="196"/>
    </row>
    <row r="69" spans="6:9" s="305" customFormat="1" x14ac:dyDescent="0.25">
      <c r="F69" s="196"/>
      <c r="I69" s="196"/>
    </row>
    <row r="70" spans="6:9" s="305" customFormat="1" x14ac:dyDescent="0.25">
      <c r="F70" s="196"/>
      <c r="I70" s="196"/>
    </row>
    <row r="71" spans="6:9" s="305" customFormat="1" x14ac:dyDescent="0.25">
      <c r="F71" s="196"/>
      <c r="I71" s="196"/>
    </row>
    <row r="72" spans="6:9" s="305" customFormat="1" x14ac:dyDescent="0.25">
      <c r="F72" s="196"/>
      <c r="I72" s="196"/>
    </row>
    <row r="73" spans="6:9" s="305" customFormat="1" x14ac:dyDescent="0.25">
      <c r="F73" s="196"/>
      <c r="I73" s="196"/>
    </row>
    <row r="74" spans="6:9" s="305" customFormat="1" x14ac:dyDescent="0.25">
      <c r="F74" s="196"/>
      <c r="I74" s="196"/>
    </row>
    <row r="75" spans="6:9" s="305" customFormat="1" x14ac:dyDescent="0.25">
      <c r="F75" s="196"/>
      <c r="I75" s="196"/>
    </row>
    <row r="76" spans="6:9" s="305" customFormat="1" x14ac:dyDescent="0.25">
      <c r="F76" s="196"/>
      <c r="I76" s="196"/>
    </row>
    <row r="77" spans="6:9" s="305" customFormat="1" x14ac:dyDescent="0.25">
      <c r="F77" s="196"/>
      <c r="I77" s="196"/>
    </row>
    <row r="78" spans="6:9" s="305" customFormat="1" x14ac:dyDescent="0.25">
      <c r="F78" s="196"/>
      <c r="I78" s="196"/>
    </row>
    <row r="79" spans="6:9" s="305" customFormat="1" x14ac:dyDescent="0.25">
      <c r="F79" s="196"/>
      <c r="I79" s="196"/>
    </row>
    <row r="80" spans="6:9" s="305" customFormat="1" x14ac:dyDescent="0.25">
      <c r="F80" s="196"/>
      <c r="I80" s="196"/>
    </row>
    <row r="81" spans="6:9" s="305" customFormat="1" x14ac:dyDescent="0.25">
      <c r="F81" s="196"/>
      <c r="I81" s="196"/>
    </row>
    <row r="82" spans="6:9" s="305" customFormat="1" x14ac:dyDescent="0.25">
      <c r="F82" s="196"/>
      <c r="I82" s="196"/>
    </row>
    <row r="83" spans="6:9" s="305" customFormat="1" x14ac:dyDescent="0.25">
      <c r="F83" s="196"/>
      <c r="I83" s="196"/>
    </row>
    <row r="84" spans="6:9" s="305" customFormat="1" x14ac:dyDescent="0.25">
      <c r="F84" s="196"/>
      <c r="I84" s="196"/>
    </row>
    <row r="85" spans="6:9" s="305" customFormat="1" x14ac:dyDescent="0.25">
      <c r="F85" s="196"/>
      <c r="I85" s="196"/>
    </row>
    <row r="86" spans="6:9" s="305" customFormat="1" x14ac:dyDescent="0.25">
      <c r="F86" s="196"/>
      <c r="I86" s="196"/>
    </row>
    <row r="87" spans="6:9" s="305" customFormat="1" x14ac:dyDescent="0.25">
      <c r="F87" s="196"/>
      <c r="I87" s="196"/>
    </row>
    <row r="88" spans="6:9" s="305" customFormat="1" x14ac:dyDescent="0.25">
      <c r="F88" s="196"/>
      <c r="I88" s="196"/>
    </row>
    <row r="89" spans="6:9" s="305" customFormat="1" x14ac:dyDescent="0.25">
      <c r="F89" s="196"/>
      <c r="I89" s="196"/>
    </row>
    <row r="90" spans="6:9" s="305" customFormat="1" x14ac:dyDescent="0.25">
      <c r="F90" s="196"/>
      <c r="I90" s="196"/>
    </row>
    <row r="91" spans="6:9" s="305" customFormat="1" x14ac:dyDescent="0.25">
      <c r="F91" s="196"/>
      <c r="I91" s="196"/>
    </row>
    <row r="92" spans="6:9" s="305" customFormat="1" x14ac:dyDescent="0.25">
      <c r="F92" s="196"/>
      <c r="I92" s="196"/>
    </row>
    <row r="93" spans="6:9" s="305" customFormat="1" x14ac:dyDescent="0.25">
      <c r="F93" s="196"/>
      <c r="I93" s="196"/>
    </row>
    <row r="94" spans="6:9" s="305" customFormat="1" x14ac:dyDescent="0.25">
      <c r="F94" s="196"/>
      <c r="I94" s="196"/>
    </row>
    <row r="95" spans="6:9" s="305" customFormat="1" x14ac:dyDescent="0.25">
      <c r="F95" s="196"/>
      <c r="I95" s="196"/>
    </row>
    <row r="96" spans="6:9" s="305" customFormat="1" x14ac:dyDescent="0.25">
      <c r="F96" s="196"/>
      <c r="I96" s="196"/>
    </row>
    <row r="97" spans="1:62" s="305" customFormat="1" x14ac:dyDescent="0.25">
      <c r="F97" s="196"/>
      <c r="I97" s="196"/>
    </row>
    <row r="98" spans="1:62" s="305" customFormat="1" x14ac:dyDescent="0.25">
      <c r="F98" s="196"/>
      <c r="I98" s="196"/>
    </row>
    <row r="99" spans="1:62" s="305" customFormat="1" x14ac:dyDescent="0.25">
      <c r="F99" s="196"/>
      <c r="I99" s="196"/>
    </row>
    <row r="100" spans="1:62" s="305" customFormat="1" x14ac:dyDescent="0.25">
      <c r="F100" s="196"/>
      <c r="I100" s="196"/>
    </row>
    <row r="101" spans="1:62" s="305" customFormat="1" x14ac:dyDescent="0.25">
      <c r="F101" s="196"/>
      <c r="I101" s="196"/>
    </row>
    <row r="102" spans="1:62" customFormat="1" x14ac:dyDescent="0.25">
      <c r="A102" s="305"/>
      <c r="B102" s="305"/>
      <c r="F102" s="53"/>
      <c r="I102" s="53"/>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row>
    <row r="103" spans="1:62" customFormat="1" x14ac:dyDescent="0.25">
      <c r="A103" s="305"/>
      <c r="B103" s="305"/>
      <c r="F103" s="53"/>
      <c r="I103" s="53"/>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row>
  </sheetData>
  <sheetProtection algorithmName="SHA-512" hashValue="rfKERUWVE/O2zzbz3eoSzbLGjzh30pztiuospt7Sz/Ifdje7Dq9SLazbz5RyWY1skDFIFVhcTPrxuQ2ck8GcTw==" saltValue="mM0nFsB4HpYrKiMD1vlZjg==" spinCount="100000" sheet="1" objects="1" scenarios="1"/>
  <mergeCells count="19">
    <mergeCell ref="C7:D7"/>
    <mergeCell ref="E7:H7"/>
    <mergeCell ref="C2:J3"/>
    <mergeCell ref="C5:D5"/>
    <mergeCell ref="E5:H5"/>
    <mergeCell ref="C6:D6"/>
    <mergeCell ref="E6:H6"/>
    <mergeCell ref="C20:J20"/>
    <mergeCell ref="C8:D8"/>
    <mergeCell ref="H8:J8"/>
    <mergeCell ref="C9:D9"/>
    <mergeCell ref="C10:D10"/>
    <mergeCell ref="F10:G10"/>
    <mergeCell ref="H10:J10"/>
    <mergeCell ref="C11:D11"/>
    <mergeCell ref="F11:G11"/>
    <mergeCell ref="H11:J11"/>
    <mergeCell ref="I12:J12"/>
    <mergeCell ref="C13:J13"/>
  </mergeCells>
  <printOptions horizontalCentered="1" verticalCentered="1"/>
  <pageMargins left="0.25" right="0.25" top="0.75" bottom="0.75" header="0.3" footer="0.3"/>
  <pageSetup scale="98"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89044FB-593B-4C46-81C8-5998E6AFF690}">
          <x14:formula1>
            <xm:f>Sheet2!$B$2:$B$11</xm:f>
          </x14:formula1>
          <xm:sqref>I15:I19</xm:sqref>
        </x14:dataValidation>
        <x14:dataValidation type="list" allowBlank="1" showInputMessage="1" showErrorMessage="1" xr:uid="{726DCAA9-71CA-4B04-A745-C9A61AAEB50A}">
          <x14:formula1>
            <xm:f>Sheet2!$H$3:$H$7</xm:f>
          </x14:formula1>
          <xm:sqref>G15:G19</xm:sqref>
        </x14:dataValidation>
        <x14:dataValidation type="list" allowBlank="1" showInputMessage="1" showErrorMessage="1" xr:uid="{25A71488-720F-4488-B02D-FF83667B41ED}">
          <x14:formula1>
            <xm:f>Sheet2!$I$3:$I$7</xm:f>
          </x14:formula1>
          <xm:sqref>E9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8A727-A3E2-4CCD-B344-B6054593F0C3}">
  <sheetPr>
    <tabColor theme="1"/>
    <pageSetUpPr fitToPage="1"/>
  </sheetPr>
  <dimension ref="A1:BJ103"/>
  <sheetViews>
    <sheetView showGridLines="0" showRowColHeaders="0" zoomScaleNormal="100" workbookViewId="0"/>
  </sheetViews>
  <sheetFormatPr defaultColWidth="9.140625" defaultRowHeight="15" x14ac:dyDescent="0.25"/>
  <cols>
    <col min="1" max="2" width="9.140625" style="305"/>
    <col min="3" max="3" width="9.140625" style="128"/>
    <col min="4" max="4" width="34.7109375" style="128" customWidth="1"/>
    <col min="5" max="5" width="16" style="128" customWidth="1"/>
    <col min="6" max="6" width="9.140625" style="210"/>
    <col min="7" max="8" width="9.140625" style="128"/>
    <col min="9" max="9" width="39.7109375" style="210" bestFit="1" customWidth="1"/>
    <col min="10" max="62" width="9.140625" style="305"/>
    <col min="63" max="16384" width="9.140625" style="128"/>
  </cols>
  <sheetData>
    <row r="1" spans="1:62" s="305" customFormat="1" ht="15.75" thickBot="1" x14ac:dyDescent="0.3">
      <c r="A1" s="304"/>
      <c r="F1" s="196"/>
      <c r="I1" s="196"/>
      <c r="J1" s="304"/>
      <c r="K1" s="304"/>
      <c r="L1" s="304"/>
      <c r="M1" s="304"/>
      <c r="N1" s="304"/>
      <c r="O1" s="304"/>
      <c r="P1" s="304"/>
      <c r="Q1" s="304"/>
      <c r="R1" s="304"/>
      <c r="S1" s="304"/>
      <c r="T1" s="304"/>
      <c r="U1" s="304"/>
      <c r="V1" s="304"/>
      <c r="W1" s="304"/>
    </row>
    <row r="2" spans="1:62" ht="23.25" customHeight="1" x14ac:dyDescent="0.25">
      <c r="A2" s="304"/>
      <c r="C2" s="1798" t="s">
        <v>639</v>
      </c>
      <c r="D2" s="1799"/>
      <c r="E2" s="1799"/>
      <c r="F2" s="1799"/>
      <c r="G2" s="1799"/>
      <c r="H2" s="1799"/>
      <c r="I2" s="1799"/>
      <c r="J2" s="1800"/>
      <c r="K2" s="304"/>
      <c r="L2" s="304"/>
      <c r="M2" s="304"/>
      <c r="N2" s="304"/>
      <c r="O2" s="304"/>
      <c r="P2" s="304"/>
      <c r="Q2" s="304"/>
      <c r="R2" s="304"/>
      <c r="S2" s="304"/>
      <c r="T2" s="304"/>
      <c r="U2" s="304"/>
      <c r="V2" s="304"/>
      <c r="W2" s="304"/>
    </row>
    <row r="3" spans="1:62" ht="15" customHeight="1" x14ac:dyDescent="0.25">
      <c r="A3" s="304"/>
      <c r="C3" s="1801"/>
      <c r="D3" s="1802"/>
      <c r="E3" s="1802"/>
      <c r="F3" s="1802"/>
      <c r="G3" s="1802"/>
      <c r="H3" s="1802"/>
      <c r="I3" s="1802"/>
      <c r="J3" s="1803"/>
      <c r="K3" s="304"/>
      <c r="L3" s="304"/>
      <c r="M3" s="304"/>
      <c r="N3" s="304"/>
      <c r="O3" s="304"/>
      <c r="P3" s="304"/>
      <c r="Q3" s="304"/>
      <c r="R3" s="304"/>
      <c r="S3" s="304"/>
      <c r="T3" s="304"/>
      <c r="U3" s="304"/>
      <c r="V3" s="304"/>
      <c r="W3" s="304"/>
    </row>
    <row r="4" spans="1:62" ht="15" customHeight="1" x14ac:dyDescent="0.25">
      <c r="A4" s="304"/>
      <c r="C4" s="527"/>
      <c r="D4" s="525"/>
      <c r="E4" s="525"/>
      <c r="F4" s="525"/>
      <c r="G4" s="525"/>
      <c r="H4" s="525"/>
      <c r="I4" s="525"/>
      <c r="J4" s="526"/>
      <c r="K4" s="304"/>
      <c r="L4" s="304"/>
      <c r="M4" s="304"/>
      <c r="N4" s="304"/>
      <c r="O4" s="304"/>
      <c r="P4" s="304"/>
      <c r="Q4" s="304"/>
      <c r="R4" s="304"/>
      <c r="S4" s="304"/>
      <c r="T4" s="304"/>
      <c r="U4" s="304"/>
      <c r="V4" s="304"/>
      <c r="W4" s="304"/>
    </row>
    <row r="5" spans="1:62" ht="15" customHeight="1" x14ac:dyDescent="0.25">
      <c r="A5" s="304"/>
      <c r="C5" s="1805" t="s">
        <v>811</v>
      </c>
      <c r="D5" s="1806"/>
      <c r="E5" s="1807">
        <f>'Extended Hose Lay Form'!E5</f>
        <v>0</v>
      </c>
      <c r="F5" s="1807"/>
      <c r="G5" s="1807"/>
      <c r="H5" s="1807"/>
      <c r="I5" s="522"/>
      <c r="J5" s="518"/>
      <c r="K5" s="304"/>
      <c r="L5" s="304"/>
      <c r="M5" s="304"/>
      <c r="N5" s="304"/>
      <c r="O5" s="304"/>
      <c r="P5" s="304"/>
      <c r="Q5" s="304"/>
      <c r="R5" s="304"/>
      <c r="S5" s="304"/>
      <c r="T5" s="304"/>
      <c r="U5" s="304"/>
      <c r="V5" s="304"/>
      <c r="W5" s="304"/>
    </row>
    <row r="6" spans="1:62" x14ac:dyDescent="0.25">
      <c r="A6" s="304"/>
      <c r="C6" s="1794" t="s">
        <v>798</v>
      </c>
      <c r="D6" s="1804"/>
      <c r="E6" s="1379"/>
      <c r="F6" s="1377"/>
      <c r="G6" s="1377"/>
      <c r="H6" s="1378"/>
      <c r="I6" s="211"/>
      <c r="J6" s="532"/>
      <c r="K6" s="304"/>
      <c r="L6" s="304"/>
      <c r="M6" s="304"/>
      <c r="N6" s="304"/>
      <c r="O6" s="304"/>
      <c r="P6" s="304"/>
      <c r="Q6" s="304"/>
      <c r="R6" s="304"/>
      <c r="S6" s="304"/>
      <c r="T6" s="304"/>
      <c r="U6" s="304"/>
      <c r="V6" s="304"/>
      <c r="W6" s="304"/>
    </row>
    <row r="7" spans="1:62" x14ac:dyDescent="0.25">
      <c r="A7" s="304"/>
      <c r="C7" s="1794" t="s">
        <v>799</v>
      </c>
      <c r="D7" s="1804"/>
      <c r="E7" s="1053"/>
      <c r="F7" s="1053"/>
      <c r="G7" s="1053"/>
      <c r="H7" s="1053"/>
      <c r="I7" s="211"/>
      <c r="J7" s="532"/>
      <c r="K7" s="304"/>
      <c r="L7" s="304"/>
      <c r="M7" s="304"/>
      <c r="N7" s="304"/>
      <c r="O7" s="304"/>
      <c r="P7" s="304"/>
      <c r="Q7" s="304"/>
      <c r="R7" s="304"/>
      <c r="S7" s="304"/>
      <c r="T7" s="304"/>
      <c r="U7" s="304"/>
      <c r="V7" s="304"/>
      <c r="W7" s="304"/>
    </row>
    <row r="8" spans="1:62" x14ac:dyDescent="0.25">
      <c r="A8" s="304"/>
      <c r="C8" s="1794" t="s">
        <v>800</v>
      </c>
      <c r="D8" s="1804"/>
      <c r="E8" s="509"/>
      <c r="F8" s="524" t="s">
        <v>640</v>
      </c>
      <c r="H8" s="1786"/>
      <c r="I8" s="1786"/>
      <c r="J8" s="1787"/>
      <c r="K8" s="304"/>
      <c r="L8" s="304"/>
      <c r="M8" s="304"/>
      <c r="N8" s="304"/>
      <c r="O8" s="304"/>
      <c r="P8" s="304"/>
      <c r="Q8" s="304"/>
      <c r="R8" s="304"/>
      <c r="S8" s="304"/>
      <c r="T8" s="304"/>
      <c r="U8" s="304"/>
      <c r="V8" s="304"/>
      <c r="W8" s="304"/>
    </row>
    <row r="9" spans="1:62" x14ac:dyDescent="0.25">
      <c r="A9" s="304"/>
      <c r="C9" s="1794" t="s">
        <v>801</v>
      </c>
      <c r="D9" s="1795"/>
      <c r="E9" s="297"/>
      <c r="F9" s="523"/>
      <c r="H9" s="211"/>
      <c r="I9" s="211"/>
      <c r="J9" s="532"/>
      <c r="K9" s="304"/>
      <c r="L9" s="304"/>
      <c r="M9" s="304"/>
      <c r="N9" s="304"/>
      <c r="O9" s="304"/>
      <c r="P9" s="304"/>
      <c r="Q9" s="304"/>
      <c r="R9" s="304"/>
      <c r="S9" s="304"/>
      <c r="T9" s="304"/>
      <c r="U9" s="304"/>
      <c r="V9" s="304"/>
      <c r="W9" s="304"/>
    </row>
    <row r="10" spans="1:62" x14ac:dyDescent="0.25">
      <c r="A10" s="304"/>
      <c r="C10" s="1796" t="s">
        <v>813</v>
      </c>
      <c r="D10" s="1797"/>
      <c r="E10" s="297"/>
      <c r="F10" s="1786"/>
      <c r="G10" s="1786"/>
      <c r="H10" s="1786"/>
      <c r="I10" s="1786"/>
      <c r="J10" s="1787"/>
      <c r="K10" s="304"/>
      <c r="L10" s="304"/>
      <c r="M10" s="304"/>
      <c r="N10" s="304"/>
      <c r="O10" s="304"/>
      <c r="P10" s="304"/>
      <c r="Q10" s="304"/>
      <c r="R10" s="304"/>
      <c r="S10" s="304"/>
      <c r="T10" s="304"/>
      <c r="U10" s="304"/>
      <c r="V10" s="304"/>
      <c r="W10" s="304"/>
    </row>
    <row r="11" spans="1:62" x14ac:dyDescent="0.25">
      <c r="A11" s="304"/>
      <c r="C11" s="1796" t="s">
        <v>802</v>
      </c>
      <c r="D11" s="1797"/>
      <c r="E11" s="297"/>
      <c r="F11" s="1786"/>
      <c r="G11" s="1786"/>
      <c r="H11" s="1786"/>
      <c r="I11" s="1786"/>
      <c r="J11" s="1787"/>
      <c r="K11" s="304"/>
      <c r="L11" s="304"/>
      <c r="M11" s="304"/>
      <c r="N11" s="304"/>
      <c r="O11" s="304"/>
      <c r="P11" s="304"/>
      <c r="Q11" s="304"/>
      <c r="R11" s="304"/>
      <c r="S11" s="304"/>
      <c r="T11" s="304"/>
      <c r="U11" s="304"/>
      <c r="V11" s="304"/>
      <c r="W11" s="304"/>
    </row>
    <row r="12" spans="1:62" x14ac:dyDescent="0.25">
      <c r="A12" s="304"/>
      <c r="C12" s="215"/>
      <c r="D12" s="523"/>
      <c r="E12" s="523"/>
      <c r="F12" s="523"/>
      <c r="G12" s="523"/>
      <c r="H12" s="211"/>
      <c r="I12" s="1786"/>
      <c r="J12" s="1787"/>
      <c r="K12" s="304"/>
      <c r="L12" s="304"/>
      <c r="M12" s="304"/>
      <c r="N12" s="304"/>
      <c r="O12" s="304"/>
      <c r="P12" s="304"/>
      <c r="Q12" s="304"/>
      <c r="R12" s="304"/>
      <c r="S12" s="304"/>
      <c r="T12" s="304"/>
      <c r="U12" s="304"/>
      <c r="V12" s="304"/>
      <c r="W12" s="304"/>
    </row>
    <row r="13" spans="1:62" ht="19.5" thickBot="1" x14ac:dyDescent="0.3">
      <c r="A13" s="304"/>
      <c r="C13" s="1788" t="s">
        <v>641</v>
      </c>
      <c r="D13" s="1789"/>
      <c r="E13" s="1789"/>
      <c r="F13" s="1789"/>
      <c r="G13" s="1789"/>
      <c r="H13" s="1789"/>
      <c r="I13" s="1789"/>
      <c r="J13" s="1790"/>
      <c r="K13" s="304"/>
      <c r="L13" s="304"/>
      <c r="M13" s="304"/>
      <c r="N13" s="304"/>
      <c r="O13" s="304"/>
      <c r="P13" s="304"/>
      <c r="Q13" s="304"/>
      <c r="R13" s="304"/>
      <c r="S13"/>
      <c r="T13" s="304"/>
      <c r="U13" s="304"/>
      <c r="V13" s="304"/>
      <c r="W13" s="304"/>
    </row>
    <row r="14" spans="1:62" s="222" customFormat="1" ht="60.75" thickBot="1" x14ac:dyDescent="0.3">
      <c r="A14" s="306"/>
      <c r="B14" s="307"/>
      <c r="C14" s="519" t="s">
        <v>109</v>
      </c>
      <c r="D14" s="520" t="s">
        <v>803</v>
      </c>
      <c r="E14" s="520" t="s">
        <v>812</v>
      </c>
      <c r="F14" s="521" t="s">
        <v>642</v>
      </c>
      <c r="G14" s="520" t="s">
        <v>643</v>
      </c>
      <c r="H14" s="521" t="s">
        <v>644</v>
      </c>
      <c r="I14" s="520" t="s">
        <v>645</v>
      </c>
      <c r="J14" s="520" t="s">
        <v>804</v>
      </c>
      <c r="K14" s="306"/>
      <c r="L14" s="306"/>
      <c r="M14" s="306"/>
      <c r="N14" s="306"/>
      <c r="O14" s="306"/>
      <c r="P14" s="306"/>
      <c r="Q14" s="306"/>
      <c r="R14" s="306"/>
      <c r="S14" s="514"/>
      <c r="T14" s="306"/>
      <c r="U14" s="306"/>
      <c r="V14" s="306"/>
      <c r="W14" s="306"/>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row>
    <row r="15" spans="1:62" x14ac:dyDescent="0.25">
      <c r="A15" s="304"/>
      <c r="C15" s="528"/>
      <c r="D15" s="512"/>
      <c r="E15" s="512"/>
      <c r="F15" s="512"/>
      <c r="G15" s="512"/>
      <c r="H15" s="512"/>
      <c r="I15" s="529"/>
      <c r="J15" s="517"/>
      <c r="K15" s="304"/>
      <c r="L15" s="304"/>
      <c r="M15" s="304"/>
      <c r="N15" s="304"/>
      <c r="O15" s="304"/>
      <c r="P15" s="304"/>
      <c r="Q15" s="304"/>
      <c r="R15" s="304"/>
      <c r="S15"/>
      <c r="T15" s="304"/>
      <c r="U15" s="304"/>
      <c r="V15" s="304"/>
      <c r="W15" s="304"/>
    </row>
    <row r="16" spans="1:62" x14ac:dyDescent="0.25">
      <c r="A16" s="304"/>
      <c r="C16" s="508"/>
      <c r="D16" s="506"/>
      <c r="E16" s="506"/>
      <c r="F16" s="506"/>
      <c r="G16" s="507"/>
      <c r="H16" s="506"/>
      <c r="I16" s="513"/>
      <c r="J16" s="515"/>
      <c r="K16" s="304"/>
      <c r="L16" s="304"/>
      <c r="M16" s="304"/>
      <c r="N16" s="304"/>
      <c r="O16" s="304"/>
      <c r="P16" s="304"/>
      <c r="Q16" s="304"/>
      <c r="R16" s="304"/>
      <c r="S16"/>
      <c r="T16" s="304"/>
      <c r="U16" s="304"/>
      <c r="V16" s="304"/>
      <c r="W16" s="304"/>
    </row>
    <row r="17" spans="1:23" x14ac:dyDescent="0.25">
      <c r="A17" s="304"/>
      <c r="C17" s="508"/>
      <c r="D17" s="506"/>
      <c r="E17" s="506"/>
      <c r="F17" s="506"/>
      <c r="G17" s="507"/>
      <c r="H17" s="506"/>
      <c r="I17" s="513"/>
      <c r="J17" s="515"/>
      <c r="K17" s="304"/>
      <c r="L17" s="304"/>
      <c r="M17" s="304"/>
      <c r="N17" s="304"/>
      <c r="O17" s="304"/>
      <c r="P17" s="304"/>
      <c r="Q17" s="304"/>
      <c r="R17" s="304"/>
      <c r="S17"/>
      <c r="T17" s="304"/>
      <c r="U17" s="304"/>
      <c r="V17" s="304"/>
      <c r="W17" s="304"/>
    </row>
    <row r="18" spans="1:23" x14ac:dyDescent="0.25">
      <c r="A18" s="304"/>
      <c r="C18" s="508"/>
      <c r="D18" s="506"/>
      <c r="E18" s="506"/>
      <c r="F18" s="506"/>
      <c r="G18" s="507"/>
      <c r="H18" s="506"/>
      <c r="I18" s="513"/>
      <c r="J18" s="515"/>
      <c r="K18" s="304"/>
      <c r="L18" s="304"/>
      <c r="M18" s="304"/>
      <c r="N18" s="304"/>
      <c r="O18" s="304"/>
      <c r="P18" s="304"/>
      <c r="Q18" s="304"/>
      <c r="R18" s="304"/>
      <c r="S18"/>
      <c r="T18" s="304"/>
      <c r="U18" s="304"/>
      <c r="V18" s="304"/>
      <c r="W18" s="304"/>
    </row>
    <row r="19" spans="1:23" s="305" customFormat="1" ht="15.75" thickBot="1" x14ac:dyDescent="0.3">
      <c r="A19" s="304"/>
      <c r="C19" s="510"/>
      <c r="D19" s="511"/>
      <c r="E19" s="511"/>
      <c r="F19" s="511"/>
      <c r="G19" s="530"/>
      <c r="H19" s="511"/>
      <c r="I19" s="531"/>
      <c r="J19" s="516"/>
      <c r="K19" s="304"/>
      <c r="L19" s="304"/>
      <c r="M19" s="304"/>
      <c r="N19" s="304"/>
      <c r="O19" s="304"/>
      <c r="P19" s="304"/>
      <c r="Q19" s="304"/>
      <c r="R19" s="304"/>
      <c r="S19"/>
      <c r="T19" s="304"/>
      <c r="U19" s="304"/>
      <c r="V19" s="304"/>
      <c r="W19" s="304"/>
    </row>
    <row r="20" spans="1:23" s="305" customFormat="1" ht="27" customHeight="1" thickBot="1" x14ac:dyDescent="0.3">
      <c r="A20" s="304"/>
      <c r="C20" s="1791" t="s">
        <v>646</v>
      </c>
      <c r="D20" s="1792"/>
      <c r="E20" s="1792"/>
      <c r="F20" s="1792"/>
      <c r="G20" s="1792"/>
      <c r="H20" s="1792"/>
      <c r="I20" s="1792"/>
      <c r="J20" s="1793"/>
      <c r="K20" s="304"/>
      <c r="L20" s="304"/>
      <c r="M20" s="304"/>
      <c r="N20" s="304"/>
      <c r="O20" s="304"/>
      <c r="P20" s="304"/>
      <c r="Q20" s="304"/>
      <c r="R20" s="304"/>
      <c r="S20"/>
      <c r="T20" s="304"/>
      <c r="U20" s="304"/>
      <c r="V20" s="304"/>
      <c r="W20" s="304"/>
    </row>
    <row r="21" spans="1:23" s="305" customFormat="1" x14ac:dyDescent="0.25">
      <c r="F21" s="196"/>
      <c r="I21" s="196"/>
    </row>
    <row r="22" spans="1:23" s="305" customFormat="1" x14ac:dyDescent="0.25">
      <c r="F22" s="196"/>
      <c r="I22" s="196"/>
    </row>
    <row r="23" spans="1:23" s="305" customFormat="1" x14ac:dyDescent="0.25">
      <c r="F23" s="196"/>
      <c r="I23" s="196"/>
    </row>
    <row r="24" spans="1:23" s="305" customFormat="1" x14ac:dyDescent="0.25">
      <c r="F24" s="196"/>
      <c r="I24" s="196"/>
    </row>
    <row r="25" spans="1:23" s="305" customFormat="1" x14ac:dyDescent="0.25">
      <c r="F25" s="196"/>
      <c r="I25" s="196"/>
    </row>
    <row r="26" spans="1:23" s="305" customFormat="1" x14ac:dyDescent="0.25">
      <c r="F26" s="196"/>
      <c r="I26" s="196"/>
    </row>
    <row r="27" spans="1:23" s="305" customFormat="1" x14ac:dyDescent="0.25">
      <c r="F27" s="196"/>
      <c r="I27" s="196"/>
    </row>
    <row r="28" spans="1:23" s="305" customFormat="1" x14ac:dyDescent="0.25">
      <c r="F28" s="196"/>
      <c r="I28" s="196"/>
    </row>
    <row r="29" spans="1:23" s="305" customFormat="1" x14ac:dyDescent="0.25">
      <c r="F29" s="196"/>
      <c r="I29" s="196"/>
    </row>
    <row r="30" spans="1:23" s="305" customFormat="1" x14ac:dyDescent="0.25">
      <c r="F30" s="196"/>
      <c r="I30" s="196"/>
    </row>
    <row r="31" spans="1:23" s="305" customFormat="1" x14ac:dyDescent="0.25">
      <c r="F31" s="196"/>
      <c r="I31" s="196"/>
    </row>
    <row r="32" spans="1:23" s="305" customFormat="1" x14ac:dyDescent="0.25">
      <c r="F32" s="196"/>
      <c r="I32" s="196"/>
    </row>
    <row r="33" spans="6:9" s="305" customFormat="1" x14ac:dyDescent="0.25">
      <c r="F33" s="196"/>
      <c r="I33" s="196"/>
    </row>
    <row r="34" spans="6:9" s="305" customFormat="1" x14ac:dyDescent="0.25">
      <c r="F34" s="196"/>
      <c r="I34" s="196"/>
    </row>
    <row r="35" spans="6:9" s="305" customFormat="1" x14ac:dyDescent="0.25">
      <c r="F35" s="196"/>
      <c r="I35" s="196"/>
    </row>
    <row r="36" spans="6:9" s="305" customFormat="1" x14ac:dyDescent="0.25">
      <c r="F36" s="196"/>
      <c r="I36" s="196"/>
    </row>
    <row r="37" spans="6:9" s="305" customFormat="1" x14ac:dyDescent="0.25">
      <c r="F37" s="196"/>
      <c r="I37" s="196"/>
    </row>
    <row r="38" spans="6:9" s="305" customFormat="1" x14ac:dyDescent="0.25">
      <c r="F38" s="196"/>
      <c r="I38" s="196"/>
    </row>
    <row r="39" spans="6:9" s="305" customFormat="1" x14ac:dyDescent="0.25">
      <c r="F39" s="196"/>
      <c r="I39" s="196"/>
    </row>
    <row r="40" spans="6:9" s="305" customFormat="1" x14ac:dyDescent="0.25">
      <c r="F40" s="196"/>
      <c r="I40" s="196"/>
    </row>
    <row r="41" spans="6:9" s="305" customFormat="1" x14ac:dyDescent="0.25">
      <c r="F41" s="196"/>
      <c r="I41" s="196"/>
    </row>
    <row r="42" spans="6:9" s="305" customFormat="1" x14ac:dyDescent="0.25">
      <c r="F42" s="196"/>
      <c r="I42" s="196"/>
    </row>
    <row r="43" spans="6:9" s="305" customFormat="1" x14ac:dyDescent="0.25">
      <c r="F43" s="196"/>
      <c r="I43" s="196"/>
    </row>
    <row r="44" spans="6:9" s="305" customFormat="1" x14ac:dyDescent="0.25">
      <c r="F44" s="196"/>
      <c r="I44" s="196"/>
    </row>
    <row r="45" spans="6:9" s="305" customFormat="1" x14ac:dyDescent="0.25">
      <c r="F45" s="196"/>
      <c r="I45" s="196"/>
    </row>
    <row r="46" spans="6:9" s="305" customFormat="1" x14ac:dyDescent="0.25">
      <c r="F46" s="196"/>
      <c r="I46" s="196"/>
    </row>
    <row r="47" spans="6:9" s="305" customFormat="1" x14ac:dyDescent="0.25">
      <c r="F47" s="196"/>
      <c r="I47" s="196"/>
    </row>
    <row r="48" spans="6:9" s="305" customFormat="1" x14ac:dyDescent="0.25">
      <c r="F48" s="196"/>
      <c r="I48" s="196"/>
    </row>
    <row r="49" spans="6:9" s="305" customFormat="1" x14ac:dyDescent="0.25">
      <c r="F49" s="196"/>
      <c r="I49" s="196"/>
    </row>
    <row r="50" spans="6:9" s="305" customFormat="1" x14ac:dyDescent="0.25">
      <c r="F50" s="196"/>
      <c r="I50" s="196"/>
    </row>
    <row r="51" spans="6:9" s="305" customFormat="1" x14ac:dyDescent="0.25">
      <c r="F51" s="196"/>
      <c r="I51" s="196"/>
    </row>
    <row r="52" spans="6:9" s="305" customFormat="1" x14ac:dyDescent="0.25">
      <c r="F52" s="196"/>
      <c r="I52" s="196"/>
    </row>
    <row r="53" spans="6:9" s="305" customFormat="1" x14ac:dyDescent="0.25">
      <c r="F53" s="196"/>
      <c r="I53" s="196"/>
    </row>
    <row r="54" spans="6:9" s="305" customFormat="1" x14ac:dyDescent="0.25">
      <c r="F54" s="196"/>
      <c r="I54" s="196"/>
    </row>
    <row r="55" spans="6:9" s="305" customFormat="1" x14ac:dyDescent="0.25">
      <c r="F55" s="196"/>
      <c r="I55" s="196"/>
    </row>
    <row r="56" spans="6:9" s="305" customFormat="1" x14ac:dyDescent="0.25">
      <c r="F56" s="196"/>
      <c r="I56" s="196"/>
    </row>
    <row r="57" spans="6:9" s="305" customFormat="1" x14ac:dyDescent="0.25">
      <c r="F57" s="196"/>
      <c r="I57" s="196"/>
    </row>
    <row r="58" spans="6:9" s="305" customFormat="1" x14ac:dyDescent="0.25">
      <c r="F58" s="196"/>
      <c r="I58" s="196"/>
    </row>
    <row r="59" spans="6:9" s="305" customFormat="1" x14ac:dyDescent="0.25">
      <c r="F59" s="196"/>
      <c r="I59" s="196"/>
    </row>
    <row r="60" spans="6:9" s="305" customFormat="1" x14ac:dyDescent="0.25">
      <c r="F60" s="196"/>
      <c r="I60" s="196"/>
    </row>
    <row r="61" spans="6:9" s="305" customFormat="1" x14ac:dyDescent="0.25">
      <c r="F61" s="196"/>
      <c r="I61" s="196"/>
    </row>
    <row r="62" spans="6:9" s="305" customFormat="1" x14ac:dyDescent="0.25">
      <c r="F62" s="196"/>
      <c r="I62" s="196"/>
    </row>
    <row r="63" spans="6:9" s="305" customFormat="1" x14ac:dyDescent="0.25">
      <c r="F63" s="196"/>
      <c r="I63" s="196"/>
    </row>
    <row r="64" spans="6:9" s="305" customFormat="1" x14ac:dyDescent="0.25">
      <c r="F64" s="196"/>
      <c r="I64" s="196"/>
    </row>
    <row r="65" spans="6:9" s="305" customFormat="1" x14ac:dyDescent="0.25">
      <c r="F65" s="196"/>
      <c r="I65" s="196"/>
    </row>
    <row r="66" spans="6:9" s="305" customFormat="1" x14ac:dyDescent="0.25">
      <c r="F66" s="196"/>
      <c r="I66" s="196"/>
    </row>
    <row r="67" spans="6:9" s="305" customFormat="1" x14ac:dyDescent="0.25">
      <c r="F67" s="196"/>
      <c r="I67" s="196"/>
    </row>
    <row r="68" spans="6:9" s="305" customFormat="1" x14ac:dyDescent="0.25">
      <c r="F68" s="196"/>
      <c r="I68" s="196"/>
    </row>
    <row r="69" spans="6:9" s="305" customFormat="1" x14ac:dyDescent="0.25">
      <c r="F69" s="196"/>
      <c r="I69" s="196"/>
    </row>
    <row r="70" spans="6:9" s="305" customFormat="1" x14ac:dyDescent="0.25">
      <c r="F70" s="196"/>
      <c r="I70" s="196"/>
    </row>
    <row r="71" spans="6:9" s="305" customFormat="1" x14ac:dyDescent="0.25">
      <c r="F71" s="196"/>
      <c r="I71" s="196"/>
    </row>
    <row r="72" spans="6:9" s="305" customFormat="1" x14ac:dyDescent="0.25">
      <c r="F72" s="196"/>
      <c r="I72" s="196"/>
    </row>
    <row r="73" spans="6:9" s="305" customFormat="1" x14ac:dyDescent="0.25">
      <c r="F73" s="196"/>
      <c r="I73" s="196"/>
    </row>
    <row r="74" spans="6:9" s="305" customFormat="1" x14ac:dyDescent="0.25">
      <c r="F74" s="196"/>
      <c r="I74" s="196"/>
    </row>
    <row r="75" spans="6:9" s="305" customFormat="1" x14ac:dyDescent="0.25">
      <c r="F75" s="196"/>
      <c r="I75" s="196"/>
    </row>
    <row r="76" spans="6:9" s="305" customFormat="1" x14ac:dyDescent="0.25">
      <c r="F76" s="196"/>
      <c r="I76" s="196"/>
    </row>
    <row r="77" spans="6:9" s="305" customFormat="1" x14ac:dyDescent="0.25">
      <c r="F77" s="196"/>
      <c r="I77" s="196"/>
    </row>
    <row r="78" spans="6:9" s="305" customFormat="1" x14ac:dyDescent="0.25">
      <c r="F78" s="196"/>
      <c r="I78" s="196"/>
    </row>
    <row r="79" spans="6:9" s="305" customFormat="1" x14ac:dyDescent="0.25">
      <c r="F79" s="196"/>
      <c r="I79" s="196"/>
    </row>
    <row r="80" spans="6:9" s="305" customFormat="1" x14ac:dyDescent="0.25">
      <c r="F80" s="196"/>
      <c r="I80" s="196"/>
    </row>
    <row r="81" spans="6:9" s="305" customFormat="1" x14ac:dyDescent="0.25">
      <c r="F81" s="196"/>
      <c r="I81" s="196"/>
    </row>
    <row r="82" spans="6:9" s="305" customFormat="1" x14ac:dyDescent="0.25">
      <c r="F82" s="196"/>
      <c r="I82" s="196"/>
    </row>
    <row r="83" spans="6:9" s="305" customFormat="1" x14ac:dyDescent="0.25">
      <c r="F83" s="196"/>
      <c r="I83" s="196"/>
    </row>
    <row r="84" spans="6:9" s="305" customFormat="1" x14ac:dyDescent="0.25">
      <c r="F84" s="196"/>
      <c r="I84" s="196"/>
    </row>
    <row r="85" spans="6:9" s="305" customFormat="1" x14ac:dyDescent="0.25">
      <c r="F85" s="196"/>
      <c r="I85" s="196"/>
    </row>
    <row r="86" spans="6:9" s="305" customFormat="1" x14ac:dyDescent="0.25">
      <c r="F86" s="196"/>
      <c r="I86" s="196"/>
    </row>
    <row r="87" spans="6:9" s="305" customFormat="1" x14ac:dyDescent="0.25">
      <c r="F87" s="196"/>
      <c r="I87" s="196"/>
    </row>
    <row r="88" spans="6:9" s="305" customFormat="1" x14ac:dyDescent="0.25">
      <c r="F88" s="196"/>
      <c r="I88" s="196"/>
    </row>
    <row r="89" spans="6:9" s="305" customFormat="1" x14ac:dyDescent="0.25">
      <c r="F89" s="196"/>
      <c r="I89" s="196"/>
    </row>
    <row r="90" spans="6:9" s="305" customFormat="1" x14ac:dyDescent="0.25">
      <c r="F90" s="196"/>
      <c r="I90" s="196"/>
    </row>
    <row r="91" spans="6:9" s="305" customFormat="1" x14ac:dyDescent="0.25">
      <c r="F91" s="196"/>
      <c r="I91" s="196"/>
    </row>
    <row r="92" spans="6:9" s="305" customFormat="1" x14ac:dyDescent="0.25">
      <c r="F92" s="196"/>
      <c r="I92" s="196"/>
    </row>
    <row r="93" spans="6:9" s="305" customFormat="1" x14ac:dyDescent="0.25">
      <c r="F93" s="196"/>
      <c r="I93" s="196"/>
    </row>
    <row r="94" spans="6:9" s="305" customFormat="1" x14ac:dyDescent="0.25">
      <c r="F94" s="196"/>
      <c r="I94" s="196"/>
    </row>
    <row r="95" spans="6:9" s="305" customFormat="1" x14ac:dyDescent="0.25">
      <c r="F95" s="196"/>
      <c r="I95" s="196"/>
    </row>
    <row r="96" spans="6:9" s="305" customFormat="1" x14ac:dyDescent="0.25">
      <c r="F96" s="196"/>
      <c r="I96" s="196"/>
    </row>
    <row r="97" spans="1:62" s="305" customFormat="1" x14ac:dyDescent="0.25">
      <c r="F97" s="196"/>
      <c r="I97" s="196"/>
    </row>
    <row r="98" spans="1:62" s="305" customFormat="1" x14ac:dyDescent="0.25">
      <c r="F98" s="196"/>
      <c r="I98" s="196"/>
    </row>
    <row r="99" spans="1:62" s="305" customFormat="1" x14ac:dyDescent="0.25">
      <c r="F99" s="196"/>
      <c r="I99" s="196"/>
    </row>
    <row r="100" spans="1:62" s="305" customFormat="1" x14ac:dyDescent="0.25">
      <c r="F100" s="196"/>
      <c r="I100" s="196"/>
    </row>
    <row r="101" spans="1:62" s="305" customFormat="1" x14ac:dyDescent="0.25">
      <c r="F101" s="196"/>
      <c r="I101" s="196"/>
    </row>
    <row r="102" spans="1:62" customFormat="1" x14ac:dyDescent="0.25">
      <c r="A102" s="305"/>
      <c r="B102" s="305"/>
      <c r="F102" s="53"/>
      <c r="I102" s="53"/>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row>
    <row r="103" spans="1:62" customFormat="1" x14ac:dyDescent="0.25">
      <c r="A103" s="305"/>
      <c r="B103" s="305"/>
      <c r="F103" s="53"/>
      <c r="I103" s="53"/>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row>
  </sheetData>
  <sheetProtection algorithmName="SHA-512" hashValue="ZfisPHVO8in4NiVzCCRgNkTVFTiCdEYpLg5S2RBGYKMNQNQsVZt5u1qR1kANKyltT2UVKul3o6XY9AX2AAIxzg==" saltValue="wLa84S/qra+xUru18wzMvA==" spinCount="100000" sheet="1" objects="1" scenarios="1"/>
  <mergeCells count="19">
    <mergeCell ref="C7:D7"/>
    <mergeCell ref="E7:H7"/>
    <mergeCell ref="C2:J3"/>
    <mergeCell ref="C5:D5"/>
    <mergeCell ref="E5:H5"/>
    <mergeCell ref="C6:D6"/>
    <mergeCell ref="E6:H6"/>
    <mergeCell ref="C20:J20"/>
    <mergeCell ref="C8:D8"/>
    <mergeCell ref="H8:J8"/>
    <mergeCell ref="C9:D9"/>
    <mergeCell ref="C10:D10"/>
    <mergeCell ref="F10:G10"/>
    <mergeCell ref="H10:J10"/>
    <mergeCell ref="C11:D11"/>
    <mergeCell ref="F11:G11"/>
    <mergeCell ref="H11:J11"/>
    <mergeCell ref="I12:J12"/>
    <mergeCell ref="C13:J13"/>
  </mergeCells>
  <printOptions horizontalCentered="1" verticalCentered="1"/>
  <pageMargins left="0.25" right="0.25" top="0.75" bottom="0.75" header="0.3" footer="0.3"/>
  <pageSetup scale="98"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F4C0F32-4188-412C-AE38-F3CBCFE734E0}">
          <x14:formula1>
            <xm:f>Sheet2!$I$3:$I$7</xm:f>
          </x14:formula1>
          <xm:sqref>E9</xm:sqref>
        </x14:dataValidation>
        <x14:dataValidation type="list" allowBlank="1" showInputMessage="1" showErrorMessage="1" xr:uid="{955143E5-7F36-40B9-92EC-D1D2CFBB9D06}">
          <x14:formula1>
            <xm:f>Sheet2!$H$3:$H$7</xm:f>
          </x14:formula1>
          <xm:sqref>G15:G19</xm:sqref>
        </x14:dataValidation>
        <x14:dataValidation type="list" allowBlank="1" showInputMessage="1" showErrorMessage="1" xr:uid="{E049401F-EFB0-4F3B-91B5-F42C0791802E}">
          <x14:formula1>
            <xm:f>Sheet2!$B$2:$B$11</xm:f>
          </x14:formula1>
          <xm:sqref>I15:I19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59996-F39C-40C6-82ED-D7C280DC0BCC}">
  <sheetPr>
    <tabColor theme="1"/>
    <pageSetUpPr fitToPage="1"/>
  </sheetPr>
  <dimension ref="A1:BJ103"/>
  <sheetViews>
    <sheetView showGridLines="0" showRowColHeaders="0" zoomScaleNormal="100" workbookViewId="0"/>
  </sheetViews>
  <sheetFormatPr defaultColWidth="9.140625" defaultRowHeight="15" x14ac:dyDescent="0.25"/>
  <cols>
    <col min="1" max="2" width="9.140625" style="305"/>
    <col min="3" max="3" width="9.140625" style="128"/>
    <col min="4" max="4" width="34.7109375" style="128" customWidth="1"/>
    <col min="5" max="5" width="16" style="128" customWidth="1"/>
    <col min="6" max="6" width="9.140625" style="210"/>
    <col min="7" max="8" width="9.140625" style="128"/>
    <col min="9" max="9" width="39.7109375" style="210" bestFit="1" customWidth="1"/>
    <col min="10" max="62" width="9.140625" style="305"/>
    <col min="63" max="16384" width="9.140625" style="128"/>
  </cols>
  <sheetData>
    <row r="1" spans="1:62" s="305" customFormat="1" ht="15.75" thickBot="1" x14ac:dyDescent="0.3">
      <c r="A1" s="304"/>
      <c r="F1" s="196"/>
      <c r="I1" s="196"/>
      <c r="J1" s="304"/>
      <c r="K1" s="304"/>
      <c r="L1" s="304"/>
      <c r="M1" s="304"/>
      <c r="N1" s="304"/>
      <c r="O1" s="304"/>
      <c r="P1" s="304"/>
      <c r="Q1" s="304"/>
      <c r="R1" s="304"/>
      <c r="S1" s="304"/>
      <c r="T1" s="304"/>
      <c r="U1" s="304"/>
      <c r="V1" s="304"/>
      <c r="W1" s="304"/>
    </row>
    <row r="2" spans="1:62" ht="23.25" customHeight="1" x14ac:dyDescent="0.25">
      <c r="A2" s="304"/>
      <c r="C2" s="1798" t="s">
        <v>639</v>
      </c>
      <c r="D2" s="1799"/>
      <c r="E2" s="1799"/>
      <c r="F2" s="1799"/>
      <c r="G2" s="1799"/>
      <c r="H2" s="1799"/>
      <c r="I2" s="1799"/>
      <c r="J2" s="1800"/>
      <c r="K2" s="304"/>
      <c r="L2" s="304"/>
      <c r="M2" s="304"/>
      <c r="N2" s="304"/>
      <c r="O2" s="304"/>
      <c r="P2" s="304"/>
      <c r="Q2" s="304"/>
      <c r="R2" s="304"/>
      <c r="S2" s="304"/>
      <c r="T2" s="304"/>
      <c r="U2" s="304"/>
      <c r="V2" s="304"/>
      <c r="W2" s="304"/>
    </row>
    <row r="3" spans="1:62" ht="15" customHeight="1" x14ac:dyDescent="0.25">
      <c r="A3" s="304"/>
      <c r="C3" s="1801"/>
      <c r="D3" s="1802"/>
      <c r="E3" s="1802"/>
      <c r="F3" s="1802"/>
      <c r="G3" s="1802"/>
      <c r="H3" s="1802"/>
      <c r="I3" s="1802"/>
      <c r="J3" s="1803"/>
      <c r="K3" s="304"/>
      <c r="L3" s="304"/>
      <c r="M3" s="304"/>
      <c r="N3" s="304"/>
      <c r="O3" s="304"/>
      <c r="P3" s="304"/>
      <c r="Q3" s="304"/>
      <c r="R3" s="304"/>
      <c r="S3" s="304"/>
      <c r="T3" s="304"/>
      <c r="U3" s="304"/>
      <c r="V3" s="304"/>
      <c r="W3" s="304"/>
    </row>
    <row r="4" spans="1:62" ht="15" customHeight="1" x14ac:dyDescent="0.25">
      <c r="A4" s="304"/>
      <c r="C4" s="527"/>
      <c r="D4" s="525"/>
      <c r="E4" s="525"/>
      <c r="F4" s="525"/>
      <c r="G4" s="525"/>
      <c r="H4" s="525"/>
      <c r="I4" s="525"/>
      <c r="J4" s="526"/>
      <c r="K4" s="304"/>
      <c r="L4" s="304"/>
      <c r="M4" s="304"/>
      <c r="N4" s="304"/>
      <c r="O4" s="304"/>
      <c r="P4" s="304"/>
      <c r="Q4" s="304"/>
      <c r="R4" s="304"/>
      <c r="S4" s="304"/>
      <c r="T4" s="304"/>
      <c r="U4" s="304"/>
      <c r="V4" s="304"/>
      <c r="W4" s="304"/>
    </row>
    <row r="5" spans="1:62" ht="15" customHeight="1" x14ac:dyDescent="0.25">
      <c r="A5" s="304"/>
      <c r="C5" s="1805" t="s">
        <v>811</v>
      </c>
      <c r="D5" s="1806"/>
      <c r="E5" s="1807">
        <f>'Extended Hose Lay Form'!E5</f>
        <v>0</v>
      </c>
      <c r="F5" s="1807"/>
      <c r="G5" s="1807"/>
      <c r="H5" s="1807"/>
      <c r="I5" s="522"/>
      <c r="J5" s="518"/>
      <c r="K5" s="304"/>
      <c r="L5" s="304"/>
      <c r="M5" s="304"/>
      <c r="N5" s="304"/>
      <c r="O5" s="304"/>
      <c r="P5" s="304"/>
      <c r="Q5" s="304"/>
      <c r="R5" s="304"/>
      <c r="S5" s="304"/>
      <c r="T5" s="304"/>
      <c r="U5" s="304"/>
      <c r="V5" s="304"/>
      <c r="W5" s="304"/>
    </row>
    <row r="6" spans="1:62" x14ac:dyDescent="0.25">
      <c r="A6" s="304"/>
      <c r="C6" s="1794" t="s">
        <v>798</v>
      </c>
      <c r="D6" s="1804"/>
      <c r="E6" s="1379"/>
      <c r="F6" s="1377"/>
      <c r="G6" s="1377"/>
      <c r="H6" s="1378"/>
      <c r="I6" s="211"/>
      <c r="J6" s="532"/>
      <c r="K6" s="304"/>
      <c r="L6" s="304"/>
      <c r="M6" s="304"/>
      <c r="N6" s="304"/>
      <c r="O6" s="304"/>
      <c r="P6" s="304"/>
      <c r="Q6" s="304"/>
      <c r="R6" s="304"/>
      <c r="S6" s="304"/>
      <c r="T6" s="304"/>
      <c r="U6" s="304"/>
      <c r="V6" s="304"/>
      <c r="W6" s="304"/>
    </row>
    <row r="7" spans="1:62" x14ac:dyDescent="0.25">
      <c r="A7" s="304"/>
      <c r="C7" s="1794" t="s">
        <v>799</v>
      </c>
      <c r="D7" s="1804"/>
      <c r="E7" s="1053"/>
      <c r="F7" s="1053"/>
      <c r="G7" s="1053"/>
      <c r="H7" s="1053"/>
      <c r="I7" s="211"/>
      <c r="J7" s="532"/>
      <c r="K7" s="304"/>
      <c r="L7" s="304"/>
      <c r="M7" s="304"/>
      <c r="N7" s="304"/>
      <c r="O7" s="304"/>
      <c r="P7" s="304"/>
      <c r="Q7" s="304"/>
      <c r="R7" s="304"/>
      <c r="S7" s="304"/>
      <c r="T7" s="304"/>
      <c r="U7" s="304"/>
      <c r="V7" s="304"/>
      <c r="W7" s="304"/>
    </row>
    <row r="8" spans="1:62" x14ac:dyDescent="0.25">
      <c r="A8" s="304"/>
      <c r="C8" s="1794" t="s">
        <v>800</v>
      </c>
      <c r="D8" s="1804"/>
      <c r="E8" s="509"/>
      <c r="F8" s="524" t="s">
        <v>640</v>
      </c>
      <c r="H8" s="1786"/>
      <c r="I8" s="1786"/>
      <c r="J8" s="1787"/>
      <c r="K8" s="304"/>
      <c r="L8" s="304"/>
      <c r="M8" s="304"/>
      <c r="N8" s="304"/>
      <c r="O8" s="304"/>
      <c r="P8" s="304"/>
      <c r="Q8" s="304"/>
      <c r="R8" s="304"/>
      <c r="S8" s="304"/>
      <c r="T8" s="304"/>
      <c r="U8" s="304"/>
      <c r="V8" s="304"/>
      <c r="W8" s="304"/>
    </row>
    <row r="9" spans="1:62" x14ac:dyDescent="0.25">
      <c r="A9" s="304"/>
      <c r="C9" s="1794" t="s">
        <v>801</v>
      </c>
      <c r="D9" s="1795"/>
      <c r="E9" s="297"/>
      <c r="F9" s="523"/>
      <c r="H9" s="211"/>
      <c r="I9" s="211"/>
      <c r="J9" s="532"/>
      <c r="K9" s="304"/>
      <c r="L9" s="304"/>
      <c r="M9" s="304"/>
      <c r="N9" s="304"/>
      <c r="O9" s="304"/>
      <c r="P9" s="304"/>
      <c r="Q9" s="304"/>
      <c r="R9" s="304"/>
      <c r="S9" s="304"/>
      <c r="T9" s="304"/>
      <c r="U9" s="304"/>
      <c r="V9" s="304"/>
      <c r="W9" s="304"/>
    </row>
    <row r="10" spans="1:62" x14ac:dyDescent="0.25">
      <c r="A10" s="304"/>
      <c r="C10" s="1796" t="s">
        <v>813</v>
      </c>
      <c r="D10" s="1797"/>
      <c r="E10" s="297"/>
      <c r="F10" s="1786"/>
      <c r="G10" s="1786"/>
      <c r="H10" s="1786"/>
      <c r="I10" s="1786"/>
      <c r="J10" s="1787"/>
      <c r="K10" s="304"/>
      <c r="L10" s="304"/>
      <c r="M10" s="304"/>
      <c r="N10" s="304"/>
      <c r="O10" s="304"/>
      <c r="P10" s="304"/>
      <c r="Q10" s="304"/>
      <c r="R10" s="304"/>
      <c r="S10" s="304"/>
      <c r="T10" s="304"/>
      <c r="U10" s="304"/>
      <c r="V10" s="304"/>
      <c r="W10" s="304"/>
    </row>
    <row r="11" spans="1:62" x14ac:dyDescent="0.25">
      <c r="A11" s="304"/>
      <c r="C11" s="1796" t="s">
        <v>802</v>
      </c>
      <c r="D11" s="1797"/>
      <c r="E11" s="297"/>
      <c r="F11" s="1786"/>
      <c r="G11" s="1786"/>
      <c r="H11" s="1786"/>
      <c r="I11" s="1786"/>
      <c r="J11" s="1787"/>
      <c r="K11" s="304"/>
      <c r="L11" s="304"/>
      <c r="M11" s="304"/>
      <c r="N11" s="304"/>
      <c r="O11" s="304"/>
      <c r="P11" s="304"/>
      <c r="Q11" s="304"/>
      <c r="R11" s="304"/>
      <c r="S11" s="304"/>
      <c r="T11" s="304"/>
      <c r="U11" s="304"/>
      <c r="V11" s="304"/>
      <c r="W11" s="304"/>
    </row>
    <row r="12" spans="1:62" x14ac:dyDescent="0.25">
      <c r="A12" s="304"/>
      <c r="C12" s="215"/>
      <c r="D12" s="523"/>
      <c r="E12" s="523"/>
      <c r="F12" s="523"/>
      <c r="G12" s="523"/>
      <c r="H12" s="211"/>
      <c r="I12" s="1786"/>
      <c r="J12" s="1787"/>
      <c r="K12" s="304"/>
      <c r="L12" s="304"/>
      <c r="M12" s="304"/>
      <c r="N12" s="304"/>
      <c r="O12" s="304"/>
      <c r="P12" s="304"/>
      <c r="Q12" s="304"/>
      <c r="R12" s="304"/>
      <c r="S12" s="304"/>
      <c r="T12" s="304"/>
      <c r="U12" s="304"/>
      <c r="V12" s="304"/>
      <c r="W12" s="304"/>
    </row>
    <row r="13" spans="1:62" ht="19.5" thickBot="1" x14ac:dyDescent="0.3">
      <c r="A13" s="304"/>
      <c r="C13" s="1788" t="s">
        <v>641</v>
      </c>
      <c r="D13" s="1789"/>
      <c r="E13" s="1789"/>
      <c r="F13" s="1789"/>
      <c r="G13" s="1789"/>
      <c r="H13" s="1789"/>
      <c r="I13" s="1789"/>
      <c r="J13" s="1790"/>
      <c r="K13" s="304"/>
      <c r="L13" s="304"/>
      <c r="M13" s="304"/>
      <c r="N13" s="304"/>
      <c r="O13" s="304"/>
      <c r="P13" s="304"/>
      <c r="Q13" s="304"/>
      <c r="R13" s="304"/>
      <c r="S13"/>
      <c r="T13" s="304"/>
      <c r="U13" s="304"/>
      <c r="V13" s="304"/>
      <c r="W13" s="304"/>
    </row>
    <row r="14" spans="1:62" s="222" customFormat="1" ht="60.75" thickBot="1" x14ac:dyDescent="0.3">
      <c r="A14" s="306"/>
      <c r="B14" s="307"/>
      <c r="C14" s="519" t="s">
        <v>109</v>
      </c>
      <c r="D14" s="520" t="s">
        <v>803</v>
      </c>
      <c r="E14" s="520" t="s">
        <v>812</v>
      </c>
      <c r="F14" s="521" t="s">
        <v>642</v>
      </c>
      <c r="G14" s="520" t="s">
        <v>643</v>
      </c>
      <c r="H14" s="521" t="s">
        <v>644</v>
      </c>
      <c r="I14" s="520" t="s">
        <v>645</v>
      </c>
      <c r="J14" s="520" t="s">
        <v>804</v>
      </c>
      <c r="K14" s="306"/>
      <c r="L14" s="306"/>
      <c r="M14" s="306"/>
      <c r="N14" s="306"/>
      <c r="O14" s="306"/>
      <c r="P14" s="306"/>
      <c r="Q14" s="306"/>
      <c r="R14" s="306"/>
      <c r="S14" s="514"/>
      <c r="T14" s="306"/>
      <c r="U14" s="306"/>
      <c r="V14" s="306"/>
      <c r="W14" s="306"/>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row>
    <row r="15" spans="1:62" x14ac:dyDescent="0.25">
      <c r="A15" s="304"/>
      <c r="C15" s="528"/>
      <c r="D15" s="512"/>
      <c r="E15" s="512"/>
      <c r="F15" s="512"/>
      <c r="G15" s="512"/>
      <c r="H15" s="512"/>
      <c r="I15" s="529"/>
      <c r="J15" s="517"/>
      <c r="K15" s="304"/>
      <c r="L15" s="304"/>
      <c r="M15" s="304"/>
      <c r="N15" s="304"/>
      <c r="O15" s="304"/>
      <c r="P15" s="304"/>
      <c r="Q15" s="304"/>
      <c r="R15" s="304"/>
      <c r="S15"/>
      <c r="T15" s="304"/>
      <c r="U15" s="304"/>
      <c r="V15" s="304"/>
      <c r="W15" s="304"/>
    </row>
    <row r="16" spans="1:62" x14ac:dyDescent="0.25">
      <c r="A16" s="304"/>
      <c r="C16" s="508"/>
      <c r="D16" s="506"/>
      <c r="E16" s="506"/>
      <c r="F16" s="506"/>
      <c r="G16" s="507"/>
      <c r="H16" s="506"/>
      <c r="I16" s="513"/>
      <c r="J16" s="515"/>
      <c r="K16" s="304"/>
      <c r="L16" s="304"/>
      <c r="M16" s="304"/>
      <c r="N16" s="304"/>
      <c r="O16" s="304"/>
      <c r="P16" s="304"/>
      <c r="Q16" s="304"/>
      <c r="R16" s="304"/>
      <c r="S16"/>
      <c r="T16" s="304"/>
      <c r="U16" s="304"/>
      <c r="V16" s="304"/>
      <c r="W16" s="304"/>
    </row>
    <row r="17" spans="1:23" x14ac:dyDescent="0.25">
      <c r="A17" s="304"/>
      <c r="C17" s="508"/>
      <c r="D17" s="506"/>
      <c r="E17" s="506"/>
      <c r="F17" s="506"/>
      <c r="G17" s="507"/>
      <c r="H17" s="506"/>
      <c r="I17" s="513"/>
      <c r="J17" s="515"/>
      <c r="K17" s="304"/>
      <c r="L17" s="304"/>
      <c r="M17" s="304"/>
      <c r="N17" s="304"/>
      <c r="O17" s="304"/>
      <c r="P17" s="304"/>
      <c r="Q17" s="304"/>
      <c r="R17" s="304"/>
      <c r="S17"/>
      <c r="T17" s="304"/>
      <c r="U17" s="304"/>
      <c r="V17" s="304"/>
      <c r="W17" s="304"/>
    </row>
    <row r="18" spans="1:23" x14ac:dyDescent="0.25">
      <c r="A18" s="304"/>
      <c r="C18" s="508"/>
      <c r="D18" s="506"/>
      <c r="E18" s="506"/>
      <c r="F18" s="506"/>
      <c r="G18" s="507"/>
      <c r="H18" s="506"/>
      <c r="I18" s="513"/>
      <c r="J18" s="515"/>
      <c r="K18" s="304"/>
      <c r="L18" s="304"/>
      <c r="M18" s="304"/>
      <c r="N18" s="304"/>
      <c r="O18" s="304"/>
      <c r="P18" s="304"/>
      <c r="Q18" s="304"/>
      <c r="R18" s="304"/>
      <c r="S18"/>
      <c r="T18" s="304"/>
      <c r="U18" s="304"/>
      <c r="V18" s="304"/>
      <c r="W18" s="304"/>
    </row>
    <row r="19" spans="1:23" s="305" customFormat="1" ht="15.75" thickBot="1" x14ac:dyDescent="0.3">
      <c r="A19" s="304"/>
      <c r="C19" s="510"/>
      <c r="D19" s="511"/>
      <c r="E19" s="511"/>
      <c r="F19" s="511"/>
      <c r="G19" s="530"/>
      <c r="H19" s="511"/>
      <c r="I19" s="531"/>
      <c r="J19" s="516"/>
      <c r="K19" s="304"/>
      <c r="L19" s="304"/>
      <c r="M19" s="304"/>
      <c r="N19" s="304"/>
      <c r="O19" s="304"/>
      <c r="P19" s="304"/>
      <c r="Q19" s="304"/>
      <c r="R19" s="304"/>
      <c r="S19"/>
      <c r="T19" s="304"/>
      <c r="U19" s="304"/>
      <c r="V19" s="304"/>
      <c r="W19" s="304"/>
    </row>
    <row r="20" spans="1:23" s="305" customFormat="1" ht="27" customHeight="1" thickBot="1" x14ac:dyDescent="0.3">
      <c r="A20" s="304"/>
      <c r="C20" s="1791" t="s">
        <v>646</v>
      </c>
      <c r="D20" s="1792"/>
      <c r="E20" s="1792"/>
      <c r="F20" s="1792"/>
      <c r="G20" s="1792"/>
      <c r="H20" s="1792"/>
      <c r="I20" s="1792"/>
      <c r="J20" s="1793"/>
      <c r="K20" s="304"/>
      <c r="L20" s="304"/>
      <c r="M20" s="304"/>
      <c r="N20" s="304"/>
      <c r="O20" s="304"/>
      <c r="P20" s="304"/>
      <c r="Q20" s="304"/>
      <c r="R20" s="304"/>
      <c r="S20"/>
      <c r="T20" s="304"/>
      <c r="U20" s="304"/>
      <c r="V20" s="304"/>
      <c r="W20" s="304"/>
    </row>
    <row r="21" spans="1:23" s="305" customFormat="1" x14ac:dyDescent="0.25">
      <c r="F21" s="196"/>
      <c r="I21" s="196"/>
    </row>
    <row r="22" spans="1:23" s="305" customFormat="1" x14ac:dyDescent="0.25">
      <c r="F22" s="196"/>
      <c r="I22" s="196"/>
    </row>
    <row r="23" spans="1:23" s="305" customFormat="1" x14ac:dyDescent="0.25">
      <c r="F23" s="196"/>
      <c r="I23" s="196"/>
    </row>
    <row r="24" spans="1:23" s="305" customFormat="1" x14ac:dyDescent="0.25">
      <c r="F24" s="196"/>
      <c r="I24" s="196"/>
    </row>
    <row r="25" spans="1:23" s="305" customFormat="1" x14ac:dyDescent="0.25">
      <c r="F25" s="196"/>
      <c r="I25" s="196"/>
    </row>
    <row r="26" spans="1:23" s="305" customFormat="1" x14ac:dyDescent="0.25">
      <c r="F26" s="196"/>
      <c r="I26" s="196"/>
    </row>
    <row r="27" spans="1:23" s="305" customFormat="1" x14ac:dyDescent="0.25">
      <c r="F27" s="196"/>
      <c r="I27" s="196"/>
    </row>
    <row r="28" spans="1:23" s="305" customFormat="1" x14ac:dyDescent="0.25">
      <c r="F28" s="196"/>
      <c r="I28" s="196"/>
    </row>
    <row r="29" spans="1:23" s="305" customFormat="1" x14ac:dyDescent="0.25">
      <c r="F29" s="196"/>
      <c r="I29" s="196"/>
    </row>
    <row r="30" spans="1:23" s="305" customFormat="1" x14ac:dyDescent="0.25">
      <c r="F30" s="196"/>
      <c r="I30" s="196"/>
    </row>
    <row r="31" spans="1:23" s="305" customFormat="1" x14ac:dyDescent="0.25">
      <c r="F31" s="196"/>
      <c r="I31" s="196"/>
    </row>
    <row r="32" spans="1:23" s="305" customFormat="1" x14ac:dyDescent="0.25">
      <c r="F32" s="196"/>
      <c r="I32" s="196"/>
    </row>
    <row r="33" spans="6:9" s="305" customFormat="1" x14ac:dyDescent="0.25">
      <c r="F33" s="196"/>
      <c r="I33" s="196"/>
    </row>
    <row r="34" spans="6:9" s="305" customFormat="1" x14ac:dyDescent="0.25">
      <c r="F34" s="196"/>
      <c r="I34" s="196"/>
    </row>
    <row r="35" spans="6:9" s="305" customFormat="1" x14ac:dyDescent="0.25">
      <c r="F35" s="196"/>
      <c r="I35" s="196"/>
    </row>
    <row r="36" spans="6:9" s="305" customFormat="1" x14ac:dyDescent="0.25">
      <c r="F36" s="196"/>
      <c r="I36" s="196"/>
    </row>
    <row r="37" spans="6:9" s="305" customFormat="1" x14ac:dyDescent="0.25">
      <c r="F37" s="196"/>
      <c r="I37" s="196"/>
    </row>
    <row r="38" spans="6:9" s="305" customFormat="1" x14ac:dyDescent="0.25">
      <c r="F38" s="196"/>
      <c r="I38" s="196"/>
    </row>
    <row r="39" spans="6:9" s="305" customFormat="1" x14ac:dyDescent="0.25">
      <c r="F39" s="196"/>
      <c r="I39" s="196"/>
    </row>
    <row r="40" spans="6:9" s="305" customFormat="1" x14ac:dyDescent="0.25">
      <c r="F40" s="196"/>
      <c r="I40" s="196"/>
    </row>
    <row r="41" spans="6:9" s="305" customFormat="1" x14ac:dyDescent="0.25">
      <c r="F41" s="196"/>
      <c r="I41" s="196"/>
    </row>
    <row r="42" spans="6:9" s="305" customFormat="1" x14ac:dyDescent="0.25">
      <c r="F42" s="196"/>
      <c r="I42" s="196"/>
    </row>
    <row r="43" spans="6:9" s="305" customFormat="1" x14ac:dyDescent="0.25">
      <c r="F43" s="196"/>
      <c r="I43" s="196"/>
    </row>
    <row r="44" spans="6:9" s="305" customFormat="1" x14ac:dyDescent="0.25">
      <c r="F44" s="196"/>
      <c r="I44" s="196"/>
    </row>
    <row r="45" spans="6:9" s="305" customFormat="1" x14ac:dyDescent="0.25">
      <c r="F45" s="196"/>
      <c r="I45" s="196"/>
    </row>
    <row r="46" spans="6:9" s="305" customFormat="1" x14ac:dyDescent="0.25">
      <c r="F46" s="196"/>
      <c r="I46" s="196"/>
    </row>
    <row r="47" spans="6:9" s="305" customFormat="1" x14ac:dyDescent="0.25">
      <c r="F47" s="196"/>
      <c r="I47" s="196"/>
    </row>
    <row r="48" spans="6:9" s="305" customFormat="1" x14ac:dyDescent="0.25">
      <c r="F48" s="196"/>
      <c r="I48" s="196"/>
    </row>
    <row r="49" spans="6:9" s="305" customFormat="1" x14ac:dyDescent="0.25">
      <c r="F49" s="196"/>
      <c r="I49" s="196"/>
    </row>
    <row r="50" spans="6:9" s="305" customFormat="1" x14ac:dyDescent="0.25">
      <c r="F50" s="196"/>
      <c r="I50" s="196"/>
    </row>
    <row r="51" spans="6:9" s="305" customFormat="1" x14ac:dyDescent="0.25">
      <c r="F51" s="196"/>
      <c r="I51" s="196"/>
    </row>
    <row r="52" spans="6:9" s="305" customFormat="1" x14ac:dyDescent="0.25">
      <c r="F52" s="196"/>
      <c r="I52" s="196"/>
    </row>
    <row r="53" spans="6:9" s="305" customFormat="1" x14ac:dyDescent="0.25">
      <c r="F53" s="196"/>
      <c r="I53" s="196"/>
    </row>
    <row r="54" spans="6:9" s="305" customFormat="1" x14ac:dyDescent="0.25">
      <c r="F54" s="196"/>
      <c r="I54" s="196"/>
    </row>
    <row r="55" spans="6:9" s="305" customFormat="1" x14ac:dyDescent="0.25">
      <c r="F55" s="196"/>
      <c r="I55" s="196"/>
    </row>
    <row r="56" spans="6:9" s="305" customFormat="1" x14ac:dyDescent="0.25">
      <c r="F56" s="196"/>
      <c r="I56" s="196"/>
    </row>
    <row r="57" spans="6:9" s="305" customFormat="1" x14ac:dyDescent="0.25">
      <c r="F57" s="196"/>
      <c r="I57" s="196"/>
    </row>
    <row r="58" spans="6:9" s="305" customFormat="1" x14ac:dyDescent="0.25">
      <c r="F58" s="196"/>
      <c r="I58" s="196"/>
    </row>
    <row r="59" spans="6:9" s="305" customFormat="1" x14ac:dyDescent="0.25">
      <c r="F59" s="196"/>
      <c r="I59" s="196"/>
    </row>
    <row r="60" spans="6:9" s="305" customFormat="1" x14ac:dyDescent="0.25">
      <c r="F60" s="196"/>
      <c r="I60" s="196"/>
    </row>
    <row r="61" spans="6:9" s="305" customFormat="1" x14ac:dyDescent="0.25">
      <c r="F61" s="196"/>
      <c r="I61" s="196"/>
    </row>
    <row r="62" spans="6:9" s="305" customFormat="1" x14ac:dyDescent="0.25">
      <c r="F62" s="196"/>
      <c r="I62" s="196"/>
    </row>
    <row r="63" spans="6:9" s="305" customFormat="1" x14ac:dyDescent="0.25">
      <c r="F63" s="196"/>
      <c r="I63" s="196"/>
    </row>
    <row r="64" spans="6:9" s="305" customFormat="1" x14ac:dyDescent="0.25">
      <c r="F64" s="196"/>
      <c r="I64" s="196"/>
    </row>
    <row r="65" spans="6:9" s="305" customFormat="1" x14ac:dyDescent="0.25">
      <c r="F65" s="196"/>
      <c r="I65" s="196"/>
    </row>
    <row r="66" spans="6:9" s="305" customFormat="1" x14ac:dyDescent="0.25">
      <c r="F66" s="196"/>
      <c r="I66" s="196"/>
    </row>
    <row r="67" spans="6:9" s="305" customFormat="1" x14ac:dyDescent="0.25">
      <c r="F67" s="196"/>
      <c r="I67" s="196"/>
    </row>
    <row r="68" spans="6:9" s="305" customFormat="1" x14ac:dyDescent="0.25">
      <c r="F68" s="196"/>
      <c r="I68" s="196"/>
    </row>
    <row r="69" spans="6:9" s="305" customFormat="1" x14ac:dyDescent="0.25">
      <c r="F69" s="196"/>
      <c r="I69" s="196"/>
    </row>
    <row r="70" spans="6:9" s="305" customFormat="1" x14ac:dyDescent="0.25">
      <c r="F70" s="196"/>
      <c r="I70" s="196"/>
    </row>
    <row r="71" spans="6:9" s="305" customFormat="1" x14ac:dyDescent="0.25">
      <c r="F71" s="196"/>
      <c r="I71" s="196"/>
    </row>
    <row r="72" spans="6:9" s="305" customFormat="1" x14ac:dyDescent="0.25">
      <c r="F72" s="196"/>
      <c r="I72" s="196"/>
    </row>
    <row r="73" spans="6:9" s="305" customFormat="1" x14ac:dyDescent="0.25">
      <c r="F73" s="196"/>
      <c r="I73" s="196"/>
    </row>
    <row r="74" spans="6:9" s="305" customFormat="1" x14ac:dyDescent="0.25">
      <c r="F74" s="196"/>
      <c r="I74" s="196"/>
    </row>
    <row r="75" spans="6:9" s="305" customFormat="1" x14ac:dyDescent="0.25">
      <c r="F75" s="196"/>
      <c r="I75" s="196"/>
    </row>
    <row r="76" spans="6:9" s="305" customFormat="1" x14ac:dyDescent="0.25">
      <c r="F76" s="196"/>
      <c r="I76" s="196"/>
    </row>
    <row r="77" spans="6:9" s="305" customFormat="1" x14ac:dyDescent="0.25">
      <c r="F77" s="196"/>
      <c r="I77" s="196"/>
    </row>
    <row r="78" spans="6:9" s="305" customFormat="1" x14ac:dyDescent="0.25">
      <c r="F78" s="196"/>
      <c r="I78" s="196"/>
    </row>
    <row r="79" spans="6:9" s="305" customFormat="1" x14ac:dyDescent="0.25">
      <c r="F79" s="196"/>
      <c r="I79" s="196"/>
    </row>
    <row r="80" spans="6:9" s="305" customFormat="1" x14ac:dyDescent="0.25">
      <c r="F80" s="196"/>
      <c r="I80" s="196"/>
    </row>
    <row r="81" spans="6:9" s="305" customFormat="1" x14ac:dyDescent="0.25">
      <c r="F81" s="196"/>
      <c r="I81" s="196"/>
    </row>
    <row r="82" spans="6:9" s="305" customFormat="1" x14ac:dyDescent="0.25">
      <c r="F82" s="196"/>
      <c r="I82" s="196"/>
    </row>
    <row r="83" spans="6:9" s="305" customFormat="1" x14ac:dyDescent="0.25">
      <c r="F83" s="196"/>
      <c r="I83" s="196"/>
    </row>
    <row r="84" spans="6:9" s="305" customFormat="1" x14ac:dyDescent="0.25">
      <c r="F84" s="196"/>
      <c r="I84" s="196"/>
    </row>
    <row r="85" spans="6:9" s="305" customFormat="1" x14ac:dyDescent="0.25">
      <c r="F85" s="196"/>
      <c r="I85" s="196"/>
    </row>
    <row r="86" spans="6:9" s="305" customFormat="1" x14ac:dyDescent="0.25">
      <c r="F86" s="196"/>
      <c r="I86" s="196"/>
    </row>
    <row r="87" spans="6:9" s="305" customFormat="1" x14ac:dyDescent="0.25">
      <c r="F87" s="196"/>
      <c r="I87" s="196"/>
    </row>
    <row r="88" spans="6:9" s="305" customFormat="1" x14ac:dyDescent="0.25">
      <c r="F88" s="196"/>
      <c r="I88" s="196"/>
    </row>
    <row r="89" spans="6:9" s="305" customFormat="1" x14ac:dyDescent="0.25">
      <c r="F89" s="196"/>
      <c r="I89" s="196"/>
    </row>
    <row r="90" spans="6:9" s="305" customFormat="1" x14ac:dyDescent="0.25">
      <c r="F90" s="196"/>
      <c r="I90" s="196"/>
    </row>
    <row r="91" spans="6:9" s="305" customFormat="1" x14ac:dyDescent="0.25">
      <c r="F91" s="196"/>
      <c r="I91" s="196"/>
    </row>
    <row r="92" spans="6:9" s="305" customFormat="1" x14ac:dyDescent="0.25">
      <c r="F92" s="196"/>
      <c r="I92" s="196"/>
    </row>
    <row r="93" spans="6:9" s="305" customFormat="1" x14ac:dyDescent="0.25">
      <c r="F93" s="196"/>
      <c r="I93" s="196"/>
    </row>
    <row r="94" spans="6:9" s="305" customFormat="1" x14ac:dyDescent="0.25">
      <c r="F94" s="196"/>
      <c r="I94" s="196"/>
    </row>
    <row r="95" spans="6:9" s="305" customFormat="1" x14ac:dyDescent="0.25">
      <c r="F95" s="196"/>
      <c r="I95" s="196"/>
    </row>
    <row r="96" spans="6:9" s="305" customFormat="1" x14ac:dyDescent="0.25">
      <c r="F96" s="196"/>
      <c r="I96" s="196"/>
    </row>
    <row r="97" spans="1:62" s="305" customFormat="1" x14ac:dyDescent="0.25">
      <c r="F97" s="196"/>
      <c r="I97" s="196"/>
    </row>
    <row r="98" spans="1:62" s="305" customFormat="1" x14ac:dyDescent="0.25">
      <c r="F98" s="196"/>
      <c r="I98" s="196"/>
    </row>
    <row r="99" spans="1:62" s="305" customFormat="1" x14ac:dyDescent="0.25">
      <c r="F99" s="196"/>
      <c r="I99" s="196"/>
    </row>
    <row r="100" spans="1:62" s="305" customFormat="1" x14ac:dyDescent="0.25">
      <c r="F100" s="196"/>
      <c r="I100" s="196"/>
    </row>
    <row r="101" spans="1:62" s="305" customFormat="1" x14ac:dyDescent="0.25">
      <c r="F101" s="196"/>
      <c r="I101" s="196"/>
    </row>
    <row r="102" spans="1:62" customFormat="1" x14ac:dyDescent="0.25">
      <c r="A102" s="305"/>
      <c r="B102" s="305"/>
      <c r="F102" s="53"/>
      <c r="I102" s="53"/>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row>
    <row r="103" spans="1:62" customFormat="1" x14ac:dyDescent="0.25">
      <c r="A103" s="305"/>
      <c r="B103" s="305"/>
      <c r="F103" s="53"/>
      <c r="I103" s="53"/>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row>
  </sheetData>
  <sheetProtection algorithmName="SHA-512" hashValue="jogD2oKcqMwe/SrN8C3fH0yqk3z5gOYuoGIVscO67+5oD6rz8h7q/y8Ta4gaERDiaRlBbvOSo48qDdrpICfhfQ==" saltValue="zrT9Drggk5CtFcnhbrf8bg==" spinCount="100000" sheet="1" objects="1" scenarios="1"/>
  <mergeCells count="19">
    <mergeCell ref="C7:D7"/>
    <mergeCell ref="E7:H7"/>
    <mergeCell ref="C2:J3"/>
    <mergeCell ref="C5:D5"/>
    <mergeCell ref="E5:H5"/>
    <mergeCell ref="C6:D6"/>
    <mergeCell ref="E6:H6"/>
    <mergeCell ref="C20:J20"/>
    <mergeCell ref="C8:D8"/>
    <mergeCell ref="H8:J8"/>
    <mergeCell ref="C9:D9"/>
    <mergeCell ref="C10:D10"/>
    <mergeCell ref="F10:G10"/>
    <mergeCell ref="H10:J10"/>
    <mergeCell ref="C11:D11"/>
    <mergeCell ref="F11:G11"/>
    <mergeCell ref="H11:J11"/>
    <mergeCell ref="I12:J12"/>
    <mergeCell ref="C13:J13"/>
  </mergeCells>
  <printOptions horizontalCentered="1" verticalCentered="1"/>
  <pageMargins left="0.25" right="0.25" top="0.75" bottom="0.75" header="0.3" footer="0.3"/>
  <pageSetup scale="98"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B37A297-90B3-423E-B8E9-05653039D09E}">
          <x14:formula1>
            <xm:f>Sheet2!$B$2:$B$11</xm:f>
          </x14:formula1>
          <xm:sqref>I15:I19</xm:sqref>
        </x14:dataValidation>
        <x14:dataValidation type="list" allowBlank="1" showInputMessage="1" showErrorMessage="1" xr:uid="{D11DFD9D-1F66-4125-B047-11B070469CAB}">
          <x14:formula1>
            <xm:f>Sheet2!$H$3:$H$7</xm:f>
          </x14:formula1>
          <xm:sqref>G15:G19</xm:sqref>
        </x14:dataValidation>
        <x14:dataValidation type="list" allowBlank="1" showInputMessage="1" showErrorMessage="1" xr:uid="{32A65920-A0C4-4C2D-9F47-B4F77362691F}">
          <x14:formula1>
            <xm:f>Sheet2!$I$3:$I$7</xm:f>
          </x14:formula1>
          <xm:sqref>E9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0E32-4A8C-4DD5-BF46-DDB7F208FEA7}">
  <sheetPr>
    <tabColor theme="1"/>
    <pageSetUpPr fitToPage="1"/>
  </sheetPr>
  <dimension ref="A1:BJ103"/>
  <sheetViews>
    <sheetView showGridLines="0" showRowColHeaders="0" zoomScaleNormal="100" workbookViewId="0"/>
  </sheetViews>
  <sheetFormatPr defaultColWidth="9.140625" defaultRowHeight="15" x14ac:dyDescent="0.25"/>
  <cols>
    <col min="1" max="2" width="9.140625" style="305"/>
    <col min="3" max="3" width="9.140625" style="128"/>
    <col min="4" max="4" width="34.7109375" style="128" customWidth="1"/>
    <col min="5" max="5" width="16" style="128" customWidth="1"/>
    <col min="6" max="6" width="9.140625" style="210"/>
    <col min="7" max="8" width="9.140625" style="128"/>
    <col min="9" max="9" width="39.7109375" style="210" bestFit="1" customWidth="1"/>
    <col min="10" max="62" width="9.140625" style="305"/>
    <col min="63" max="16384" width="9.140625" style="128"/>
  </cols>
  <sheetData>
    <row r="1" spans="1:62" s="305" customFormat="1" ht="15.75" thickBot="1" x14ac:dyDescent="0.3">
      <c r="A1" s="304"/>
      <c r="F1" s="196"/>
      <c r="I1" s="196"/>
      <c r="J1" s="304"/>
      <c r="K1" s="304"/>
      <c r="L1" s="304"/>
      <c r="M1" s="304"/>
      <c r="N1" s="304"/>
      <c r="O1" s="304"/>
      <c r="P1" s="304"/>
      <c r="Q1" s="304"/>
      <c r="R1" s="304"/>
      <c r="S1" s="304"/>
      <c r="T1" s="304"/>
      <c r="U1" s="304"/>
      <c r="V1" s="304"/>
      <c r="W1" s="304"/>
    </row>
    <row r="2" spans="1:62" ht="23.25" customHeight="1" x14ac:dyDescent="0.25">
      <c r="A2" s="304"/>
      <c r="C2" s="1798" t="s">
        <v>639</v>
      </c>
      <c r="D2" s="1799"/>
      <c r="E2" s="1799"/>
      <c r="F2" s="1799"/>
      <c r="G2" s="1799"/>
      <c r="H2" s="1799"/>
      <c r="I2" s="1799"/>
      <c r="J2" s="1800"/>
      <c r="K2" s="304"/>
      <c r="L2" s="304"/>
      <c r="M2" s="304"/>
      <c r="N2" s="304"/>
      <c r="O2" s="304"/>
      <c r="P2" s="304"/>
      <c r="Q2" s="304"/>
      <c r="R2" s="304"/>
      <c r="S2" s="304"/>
      <c r="T2" s="304"/>
      <c r="U2" s="304"/>
      <c r="V2" s="304"/>
      <c r="W2" s="304"/>
    </row>
    <row r="3" spans="1:62" ht="15" customHeight="1" x14ac:dyDescent="0.25">
      <c r="A3" s="304"/>
      <c r="C3" s="1801"/>
      <c r="D3" s="1802"/>
      <c r="E3" s="1802"/>
      <c r="F3" s="1802"/>
      <c r="G3" s="1802"/>
      <c r="H3" s="1802"/>
      <c r="I3" s="1802"/>
      <c r="J3" s="1803"/>
      <c r="K3" s="304"/>
      <c r="L3" s="304"/>
      <c r="M3" s="304"/>
      <c r="N3" s="304"/>
      <c r="O3" s="304"/>
      <c r="P3" s="304"/>
      <c r="Q3" s="304"/>
      <c r="R3" s="304"/>
      <c r="S3" s="304"/>
      <c r="T3" s="304"/>
      <c r="U3" s="304"/>
      <c r="V3" s="304"/>
      <c r="W3" s="304"/>
    </row>
    <row r="4" spans="1:62" ht="15" customHeight="1" x14ac:dyDescent="0.25">
      <c r="A4" s="304"/>
      <c r="C4" s="527"/>
      <c r="D4" s="525"/>
      <c r="E4" s="525"/>
      <c r="F4" s="525"/>
      <c r="G4" s="525"/>
      <c r="H4" s="525"/>
      <c r="I4" s="525"/>
      <c r="J4" s="526"/>
      <c r="K4" s="304"/>
      <c r="L4" s="304"/>
      <c r="M4" s="304"/>
      <c r="N4" s="304"/>
      <c r="O4" s="304"/>
      <c r="P4" s="304"/>
      <c r="Q4" s="304"/>
      <c r="R4" s="304"/>
      <c r="S4" s="304"/>
      <c r="T4" s="304"/>
      <c r="U4" s="304"/>
      <c r="V4" s="304"/>
      <c r="W4" s="304"/>
    </row>
    <row r="5" spans="1:62" ht="15" customHeight="1" x14ac:dyDescent="0.25">
      <c r="A5" s="304"/>
      <c r="C5" s="1805" t="s">
        <v>811</v>
      </c>
      <c r="D5" s="1806"/>
      <c r="E5" s="1807">
        <f>'Extended Hose Lay Form'!E5</f>
        <v>0</v>
      </c>
      <c r="F5" s="1807"/>
      <c r="G5" s="1807"/>
      <c r="H5" s="1807"/>
      <c r="I5" s="522"/>
      <c r="J5" s="518"/>
      <c r="K5" s="304"/>
      <c r="L5" s="304"/>
      <c r="M5" s="304"/>
      <c r="N5" s="304"/>
      <c r="O5" s="304"/>
      <c r="P5" s="304"/>
      <c r="Q5" s="304"/>
      <c r="R5" s="304"/>
      <c r="S5" s="304"/>
      <c r="T5" s="304"/>
      <c r="U5" s="304"/>
      <c r="V5" s="304"/>
      <c r="W5" s="304"/>
    </row>
    <row r="6" spans="1:62" x14ac:dyDescent="0.25">
      <c r="A6" s="304"/>
      <c r="C6" s="1794" t="s">
        <v>798</v>
      </c>
      <c r="D6" s="1804"/>
      <c r="E6" s="1379"/>
      <c r="F6" s="1377"/>
      <c r="G6" s="1377"/>
      <c r="H6" s="1378"/>
      <c r="I6" s="211"/>
      <c r="J6" s="532"/>
      <c r="K6" s="304"/>
      <c r="L6" s="304"/>
      <c r="M6" s="304"/>
      <c r="N6" s="304"/>
      <c r="O6" s="304"/>
      <c r="P6" s="304"/>
      <c r="Q6" s="304"/>
      <c r="R6" s="304"/>
      <c r="S6" s="304"/>
      <c r="T6" s="304"/>
      <c r="U6" s="304"/>
      <c r="V6" s="304"/>
      <c r="W6" s="304"/>
    </row>
    <row r="7" spans="1:62" x14ac:dyDescent="0.25">
      <c r="A7" s="304"/>
      <c r="C7" s="1794" t="s">
        <v>799</v>
      </c>
      <c r="D7" s="1804"/>
      <c r="E7" s="1053"/>
      <c r="F7" s="1053"/>
      <c r="G7" s="1053"/>
      <c r="H7" s="1053"/>
      <c r="I7" s="211"/>
      <c r="J7" s="532"/>
      <c r="K7" s="304"/>
      <c r="L7" s="304"/>
      <c r="M7" s="304"/>
      <c r="N7" s="304"/>
      <c r="O7" s="304"/>
      <c r="P7" s="304"/>
      <c r="Q7" s="304"/>
      <c r="R7" s="304"/>
      <c r="S7" s="304"/>
      <c r="T7" s="304"/>
      <c r="U7" s="304"/>
      <c r="V7" s="304"/>
      <c r="W7" s="304"/>
    </row>
    <row r="8" spans="1:62" x14ac:dyDescent="0.25">
      <c r="A8" s="304"/>
      <c r="C8" s="1794" t="s">
        <v>800</v>
      </c>
      <c r="D8" s="1804"/>
      <c r="E8" s="509"/>
      <c r="F8" s="524" t="s">
        <v>640</v>
      </c>
      <c r="H8" s="1786"/>
      <c r="I8" s="1786"/>
      <c r="J8" s="1787"/>
      <c r="K8" s="304"/>
      <c r="L8" s="304"/>
      <c r="M8" s="304"/>
      <c r="N8" s="304"/>
      <c r="O8" s="304"/>
      <c r="P8" s="304"/>
      <c r="Q8" s="304"/>
      <c r="R8" s="304"/>
      <c r="S8" s="304"/>
      <c r="T8" s="304"/>
      <c r="U8" s="304"/>
      <c r="V8" s="304"/>
      <c r="W8" s="304"/>
    </row>
    <row r="9" spans="1:62" x14ac:dyDescent="0.25">
      <c r="A9" s="304"/>
      <c r="C9" s="1794" t="s">
        <v>801</v>
      </c>
      <c r="D9" s="1795"/>
      <c r="E9" s="297"/>
      <c r="F9" s="523"/>
      <c r="H9" s="211"/>
      <c r="I9" s="211"/>
      <c r="J9" s="532"/>
      <c r="K9" s="304"/>
      <c r="L9" s="304"/>
      <c r="M9" s="304"/>
      <c r="N9" s="304"/>
      <c r="O9" s="304"/>
      <c r="P9" s="304"/>
      <c r="Q9" s="304"/>
      <c r="R9" s="304"/>
      <c r="S9" s="304"/>
      <c r="T9" s="304"/>
      <c r="U9" s="304"/>
      <c r="V9" s="304"/>
      <c r="W9" s="304"/>
    </row>
    <row r="10" spans="1:62" x14ac:dyDescent="0.25">
      <c r="A10" s="304"/>
      <c r="C10" s="1796" t="s">
        <v>813</v>
      </c>
      <c r="D10" s="1797"/>
      <c r="E10" s="297"/>
      <c r="F10" s="1786"/>
      <c r="G10" s="1786"/>
      <c r="H10" s="1786"/>
      <c r="I10" s="1786"/>
      <c r="J10" s="1787"/>
      <c r="K10" s="304"/>
      <c r="L10" s="304"/>
      <c r="M10" s="304"/>
      <c r="N10" s="304"/>
      <c r="O10" s="304"/>
      <c r="P10" s="304"/>
      <c r="Q10" s="304"/>
      <c r="R10" s="304"/>
      <c r="S10" s="304"/>
      <c r="T10" s="304"/>
      <c r="U10" s="304"/>
      <c r="V10" s="304"/>
      <c r="W10" s="304"/>
    </row>
    <row r="11" spans="1:62" x14ac:dyDescent="0.25">
      <c r="A11" s="304"/>
      <c r="C11" s="1796" t="s">
        <v>802</v>
      </c>
      <c r="D11" s="1797"/>
      <c r="E11" s="297"/>
      <c r="F11" s="1786"/>
      <c r="G11" s="1786"/>
      <c r="H11" s="1786"/>
      <c r="I11" s="1786"/>
      <c r="J11" s="1787"/>
      <c r="K11" s="304"/>
      <c r="L11" s="304"/>
      <c r="M11" s="304"/>
      <c r="N11" s="304"/>
      <c r="O11" s="304"/>
      <c r="P11" s="304"/>
      <c r="Q11" s="304"/>
      <c r="R11" s="304"/>
      <c r="S11" s="304"/>
      <c r="T11" s="304"/>
      <c r="U11" s="304"/>
      <c r="V11" s="304"/>
      <c r="W11" s="304"/>
    </row>
    <row r="12" spans="1:62" x14ac:dyDescent="0.25">
      <c r="A12" s="304"/>
      <c r="C12" s="215"/>
      <c r="D12" s="523"/>
      <c r="E12" s="523"/>
      <c r="F12" s="523"/>
      <c r="G12" s="523"/>
      <c r="H12" s="211"/>
      <c r="I12" s="1786"/>
      <c r="J12" s="1787"/>
      <c r="K12" s="304"/>
      <c r="L12" s="304"/>
      <c r="M12" s="304"/>
      <c r="N12" s="304"/>
      <c r="O12" s="304"/>
      <c r="P12" s="304"/>
      <c r="Q12" s="304"/>
      <c r="R12" s="304"/>
      <c r="S12" s="304"/>
      <c r="T12" s="304"/>
      <c r="U12" s="304"/>
      <c r="V12" s="304"/>
      <c r="W12" s="304"/>
    </row>
    <row r="13" spans="1:62" ht="19.5" thickBot="1" x14ac:dyDescent="0.3">
      <c r="A13" s="304"/>
      <c r="C13" s="1788" t="s">
        <v>641</v>
      </c>
      <c r="D13" s="1789"/>
      <c r="E13" s="1789"/>
      <c r="F13" s="1789"/>
      <c r="G13" s="1789"/>
      <c r="H13" s="1789"/>
      <c r="I13" s="1789"/>
      <c r="J13" s="1790"/>
      <c r="K13" s="304"/>
      <c r="L13" s="304"/>
      <c r="M13" s="304"/>
      <c r="N13" s="304"/>
      <c r="O13" s="304"/>
      <c r="P13" s="304"/>
      <c r="Q13" s="304"/>
      <c r="R13" s="304"/>
      <c r="S13"/>
      <c r="T13" s="304"/>
      <c r="U13" s="304"/>
      <c r="V13" s="304"/>
      <c r="W13" s="304"/>
    </row>
    <row r="14" spans="1:62" s="222" customFormat="1" ht="60.75" thickBot="1" x14ac:dyDescent="0.3">
      <c r="A14" s="306"/>
      <c r="B14" s="307"/>
      <c r="C14" s="519" t="s">
        <v>109</v>
      </c>
      <c r="D14" s="520" t="s">
        <v>803</v>
      </c>
      <c r="E14" s="520" t="s">
        <v>812</v>
      </c>
      <c r="F14" s="521" t="s">
        <v>642</v>
      </c>
      <c r="G14" s="520" t="s">
        <v>643</v>
      </c>
      <c r="H14" s="521" t="s">
        <v>644</v>
      </c>
      <c r="I14" s="520" t="s">
        <v>645</v>
      </c>
      <c r="J14" s="520" t="s">
        <v>804</v>
      </c>
      <c r="K14" s="306"/>
      <c r="L14" s="306"/>
      <c r="M14" s="306"/>
      <c r="N14" s="306"/>
      <c r="O14" s="306"/>
      <c r="P14" s="306"/>
      <c r="Q14" s="306"/>
      <c r="R14" s="306"/>
      <c r="S14" s="514"/>
      <c r="T14" s="306"/>
      <c r="U14" s="306"/>
      <c r="V14" s="306"/>
      <c r="W14" s="306"/>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row>
    <row r="15" spans="1:62" x14ac:dyDescent="0.25">
      <c r="A15" s="304"/>
      <c r="C15" s="528"/>
      <c r="D15" s="512"/>
      <c r="E15" s="512"/>
      <c r="F15" s="512"/>
      <c r="G15" s="512"/>
      <c r="H15" s="512"/>
      <c r="I15" s="529"/>
      <c r="J15" s="517"/>
      <c r="K15" s="304"/>
      <c r="L15" s="304"/>
      <c r="M15" s="304"/>
      <c r="N15" s="304"/>
      <c r="O15" s="304"/>
      <c r="P15" s="304"/>
      <c r="Q15" s="304"/>
      <c r="R15" s="304"/>
      <c r="S15"/>
      <c r="T15" s="304"/>
      <c r="U15" s="304"/>
      <c r="V15" s="304"/>
      <c r="W15" s="304"/>
    </row>
    <row r="16" spans="1:62" x14ac:dyDescent="0.25">
      <c r="A16" s="304"/>
      <c r="C16" s="508"/>
      <c r="D16" s="506"/>
      <c r="E16" s="506"/>
      <c r="F16" s="506"/>
      <c r="G16" s="507"/>
      <c r="H16" s="506"/>
      <c r="I16" s="513"/>
      <c r="J16" s="515"/>
      <c r="K16" s="304"/>
      <c r="L16" s="304"/>
      <c r="M16" s="304"/>
      <c r="N16" s="304"/>
      <c r="O16" s="304"/>
      <c r="P16" s="304"/>
      <c r="Q16" s="304"/>
      <c r="R16" s="304"/>
      <c r="S16"/>
      <c r="T16" s="304"/>
      <c r="U16" s="304"/>
      <c r="V16" s="304"/>
      <c r="W16" s="304"/>
    </row>
    <row r="17" spans="1:23" x14ac:dyDescent="0.25">
      <c r="A17" s="304"/>
      <c r="C17" s="508"/>
      <c r="D17" s="506"/>
      <c r="E17" s="506"/>
      <c r="F17" s="506"/>
      <c r="G17" s="507"/>
      <c r="H17" s="506"/>
      <c r="I17" s="513"/>
      <c r="J17" s="515"/>
      <c r="K17" s="304"/>
      <c r="L17" s="304"/>
      <c r="M17" s="304"/>
      <c r="N17" s="304"/>
      <c r="O17" s="304"/>
      <c r="P17" s="304"/>
      <c r="Q17" s="304"/>
      <c r="R17" s="304"/>
      <c r="S17"/>
      <c r="T17" s="304"/>
      <c r="U17" s="304"/>
      <c r="V17" s="304"/>
      <c r="W17" s="304"/>
    </row>
    <row r="18" spans="1:23" x14ac:dyDescent="0.25">
      <c r="A18" s="304"/>
      <c r="C18" s="508"/>
      <c r="D18" s="506"/>
      <c r="E18" s="506"/>
      <c r="F18" s="506"/>
      <c r="G18" s="507"/>
      <c r="H18" s="506"/>
      <c r="I18" s="513"/>
      <c r="J18" s="515"/>
      <c r="K18" s="304"/>
      <c r="L18" s="304"/>
      <c r="M18" s="304"/>
      <c r="N18" s="304"/>
      <c r="O18" s="304"/>
      <c r="P18" s="304"/>
      <c r="Q18" s="304"/>
      <c r="R18" s="304"/>
      <c r="S18"/>
      <c r="T18" s="304"/>
      <c r="U18" s="304"/>
      <c r="V18" s="304"/>
      <c r="W18" s="304"/>
    </row>
    <row r="19" spans="1:23" s="305" customFormat="1" ht="15.75" thickBot="1" x14ac:dyDescent="0.3">
      <c r="A19" s="304"/>
      <c r="C19" s="510"/>
      <c r="D19" s="511"/>
      <c r="E19" s="511"/>
      <c r="F19" s="511"/>
      <c r="G19" s="530"/>
      <c r="H19" s="511"/>
      <c r="I19" s="531"/>
      <c r="J19" s="516"/>
      <c r="K19" s="304"/>
      <c r="L19" s="304"/>
      <c r="M19" s="304"/>
      <c r="N19" s="304"/>
      <c r="O19" s="304"/>
      <c r="P19" s="304"/>
      <c r="Q19" s="304"/>
      <c r="R19" s="304"/>
      <c r="S19"/>
      <c r="T19" s="304"/>
      <c r="U19" s="304"/>
      <c r="V19" s="304"/>
      <c r="W19" s="304"/>
    </row>
    <row r="20" spans="1:23" s="305" customFormat="1" ht="27" customHeight="1" thickBot="1" x14ac:dyDescent="0.3">
      <c r="A20" s="304"/>
      <c r="C20" s="1791" t="s">
        <v>646</v>
      </c>
      <c r="D20" s="1792"/>
      <c r="E20" s="1792"/>
      <c r="F20" s="1792"/>
      <c r="G20" s="1792"/>
      <c r="H20" s="1792"/>
      <c r="I20" s="1792"/>
      <c r="J20" s="1793"/>
      <c r="K20" s="304"/>
      <c r="L20" s="304"/>
      <c r="M20" s="304"/>
      <c r="N20" s="304"/>
      <c r="O20" s="304"/>
      <c r="P20" s="304"/>
      <c r="Q20" s="304"/>
      <c r="R20" s="304"/>
      <c r="S20"/>
      <c r="T20" s="304"/>
      <c r="U20" s="304"/>
      <c r="V20" s="304"/>
      <c r="W20" s="304"/>
    </row>
    <row r="21" spans="1:23" s="305" customFormat="1" x14ac:dyDescent="0.25">
      <c r="F21" s="196"/>
      <c r="I21" s="196"/>
    </row>
    <row r="22" spans="1:23" s="305" customFormat="1" x14ac:dyDescent="0.25">
      <c r="F22" s="196"/>
      <c r="I22" s="196"/>
    </row>
    <row r="23" spans="1:23" s="305" customFormat="1" x14ac:dyDescent="0.25">
      <c r="F23" s="196"/>
      <c r="I23" s="196"/>
    </row>
    <row r="24" spans="1:23" s="305" customFormat="1" x14ac:dyDescent="0.25">
      <c r="F24" s="196"/>
      <c r="I24" s="196"/>
    </row>
    <row r="25" spans="1:23" s="305" customFormat="1" x14ac:dyDescent="0.25">
      <c r="F25" s="196"/>
      <c r="I25" s="196"/>
    </row>
    <row r="26" spans="1:23" s="305" customFormat="1" x14ac:dyDescent="0.25">
      <c r="F26" s="196"/>
      <c r="I26" s="196"/>
    </row>
    <row r="27" spans="1:23" s="305" customFormat="1" x14ac:dyDescent="0.25">
      <c r="F27" s="196"/>
      <c r="I27" s="196"/>
    </row>
    <row r="28" spans="1:23" s="305" customFormat="1" x14ac:dyDescent="0.25">
      <c r="F28" s="196"/>
      <c r="I28" s="196"/>
    </row>
    <row r="29" spans="1:23" s="305" customFormat="1" x14ac:dyDescent="0.25">
      <c r="F29" s="196"/>
      <c r="I29" s="196"/>
    </row>
    <row r="30" spans="1:23" s="305" customFormat="1" x14ac:dyDescent="0.25">
      <c r="F30" s="196"/>
      <c r="I30" s="196"/>
    </row>
    <row r="31" spans="1:23" s="305" customFormat="1" x14ac:dyDescent="0.25">
      <c r="F31" s="196"/>
      <c r="I31" s="196"/>
    </row>
    <row r="32" spans="1:23" s="305" customFormat="1" x14ac:dyDescent="0.25">
      <c r="F32" s="196"/>
      <c r="I32" s="196"/>
    </row>
    <row r="33" spans="6:9" s="305" customFormat="1" x14ac:dyDescent="0.25">
      <c r="F33" s="196"/>
      <c r="I33" s="196"/>
    </row>
    <row r="34" spans="6:9" s="305" customFormat="1" x14ac:dyDescent="0.25">
      <c r="F34" s="196"/>
      <c r="I34" s="196"/>
    </row>
    <row r="35" spans="6:9" s="305" customFormat="1" x14ac:dyDescent="0.25">
      <c r="F35" s="196"/>
      <c r="I35" s="196"/>
    </row>
    <row r="36" spans="6:9" s="305" customFormat="1" x14ac:dyDescent="0.25">
      <c r="F36" s="196"/>
      <c r="I36" s="196"/>
    </row>
    <row r="37" spans="6:9" s="305" customFormat="1" x14ac:dyDescent="0.25">
      <c r="F37" s="196"/>
      <c r="I37" s="196"/>
    </row>
    <row r="38" spans="6:9" s="305" customFormat="1" x14ac:dyDescent="0.25">
      <c r="F38" s="196"/>
      <c r="I38" s="196"/>
    </row>
    <row r="39" spans="6:9" s="305" customFormat="1" x14ac:dyDescent="0.25">
      <c r="F39" s="196"/>
      <c r="I39" s="196"/>
    </row>
    <row r="40" spans="6:9" s="305" customFormat="1" x14ac:dyDescent="0.25">
      <c r="F40" s="196"/>
      <c r="I40" s="196"/>
    </row>
    <row r="41" spans="6:9" s="305" customFormat="1" x14ac:dyDescent="0.25">
      <c r="F41" s="196"/>
      <c r="I41" s="196"/>
    </row>
    <row r="42" spans="6:9" s="305" customFormat="1" x14ac:dyDescent="0.25">
      <c r="F42" s="196"/>
      <c r="I42" s="196"/>
    </row>
    <row r="43" spans="6:9" s="305" customFormat="1" x14ac:dyDescent="0.25">
      <c r="F43" s="196"/>
      <c r="I43" s="196"/>
    </row>
    <row r="44" spans="6:9" s="305" customFormat="1" x14ac:dyDescent="0.25">
      <c r="F44" s="196"/>
      <c r="I44" s="196"/>
    </row>
    <row r="45" spans="6:9" s="305" customFormat="1" x14ac:dyDescent="0.25">
      <c r="F45" s="196"/>
      <c r="I45" s="196"/>
    </row>
    <row r="46" spans="6:9" s="305" customFormat="1" x14ac:dyDescent="0.25">
      <c r="F46" s="196"/>
      <c r="I46" s="196"/>
    </row>
    <row r="47" spans="6:9" s="305" customFormat="1" x14ac:dyDescent="0.25">
      <c r="F47" s="196"/>
      <c r="I47" s="196"/>
    </row>
    <row r="48" spans="6:9" s="305" customFormat="1" x14ac:dyDescent="0.25">
      <c r="F48" s="196"/>
      <c r="I48" s="196"/>
    </row>
    <row r="49" spans="6:9" s="305" customFormat="1" x14ac:dyDescent="0.25">
      <c r="F49" s="196"/>
      <c r="I49" s="196"/>
    </row>
    <row r="50" spans="6:9" s="305" customFormat="1" x14ac:dyDescent="0.25">
      <c r="F50" s="196"/>
      <c r="I50" s="196"/>
    </row>
    <row r="51" spans="6:9" s="305" customFormat="1" x14ac:dyDescent="0.25">
      <c r="F51" s="196"/>
      <c r="I51" s="196"/>
    </row>
    <row r="52" spans="6:9" s="305" customFormat="1" x14ac:dyDescent="0.25">
      <c r="F52" s="196"/>
      <c r="I52" s="196"/>
    </row>
    <row r="53" spans="6:9" s="305" customFormat="1" x14ac:dyDescent="0.25">
      <c r="F53" s="196"/>
      <c r="I53" s="196"/>
    </row>
    <row r="54" spans="6:9" s="305" customFormat="1" x14ac:dyDescent="0.25">
      <c r="F54" s="196"/>
      <c r="I54" s="196"/>
    </row>
    <row r="55" spans="6:9" s="305" customFormat="1" x14ac:dyDescent="0.25">
      <c r="F55" s="196"/>
      <c r="I55" s="196"/>
    </row>
    <row r="56" spans="6:9" s="305" customFormat="1" x14ac:dyDescent="0.25">
      <c r="F56" s="196"/>
      <c r="I56" s="196"/>
    </row>
    <row r="57" spans="6:9" s="305" customFormat="1" x14ac:dyDescent="0.25">
      <c r="F57" s="196"/>
      <c r="I57" s="196"/>
    </row>
    <row r="58" spans="6:9" s="305" customFormat="1" x14ac:dyDescent="0.25">
      <c r="F58" s="196"/>
      <c r="I58" s="196"/>
    </row>
    <row r="59" spans="6:9" s="305" customFormat="1" x14ac:dyDescent="0.25">
      <c r="F59" s="196"/>
      <c r="I59" s="196"/>
    </row>
    <row r="60" spans="6:9" s="305" customFormat="1" x14ac:dyDescent="0.25">
      <c r="F60" s="196"/>
      <c r="I60" s="196"/>
    </row>
    <row r="61" spans="6:9" s="305" customFormat="1" x14ac:dyDescent="0.25">
      <c r="F61" s="196"/>
      <c r="I61" s="196"/>
    </row>
    <row r="62" spans="6:9" s="305" customFormat="1" x14ac:dyDescent="0.25">
      <c r="F62" s="196"/>
      <c r="I62" s="196"/>
    </row>
    <row r="63" spans="6:9" s="305" customFormat="1" x14ac:dyDescent="0.25">
      <c r="F63" s="196"/>
      <c r="I63" s="196"/>
    </row>
    <row r="64" spans="6:9" s="305" customFormat="1" x14ac:dyDescent="0.25">
      <c r="F64" s="196"/>
      <c r="I64" s="196"/>
    </row>
    <row r="65" spans="6:9" s="305" customFormat="1" x14ac:dyDescent="0.25">
      <c r="F65" s="196"/>
      <c r="I65" s="196"/>
    </row>
    <row r="66" spans="6:9" s="305" customFormat="1" x14ac:dyDescent="0.25">
      <c r="F66" s="196"/>
      <c r="I66" s="196"/>
    </row>
    <row r="67" spans="6:9" s="305" customFormat="1" x14ac:dyDescent="0.25">
      <c r="F67" s="196"/>
      <c r="I67" s="196"/>
    </row>
    <row r="68" spans="6:9" s="305" customFormat="1" x14ac:dyDescent="0.25">
      <c r="F68" s="196"/>
      <c r="I68" s="196"/>
    </row>
    <row r="69" spans="6:9" s="305" customFormat="1" x14ac:dyDescent="0.25">
      <c r="F69" s="196"/>
      <c r="I69" s="196"/>
    </row>
    <row r="70" spans="6:9" s="305" customFormat="1" x14ac:dyDescent="0.25">
      <c r="F70" s="196"/>
      <c r="I70" s="196"/>
    </row>
    <row r="71" spans="6:9" s="305" customFormat="1" x14ac:dyDescent="0.25">
      <c r="F71" s="196"/>
      <c r="I71" s="196"/>
    </row>
    <row r="72" spans="6:9" s="305" customFormat="1" x14ac:dyDescent="0.25">
      <c r="F72" s="196"/>
      <c r="I72" s="196"/>
    </row>
    <row r="73" spans="6:9" s="305" customFormat="1" x14ac:dyDescent="0.25">
      <c r="F73" s="196"/>
      <c r="I73" s="196"/>
    </row>
    <row r="74" spans="6:9" s="305" customFormat="1" x14ac:dyDescent="0.25">
      <c r="F74" s="196"/>
      <c r="I74" s="196"/>
    </row>
    <row r="75" spans="6:9" s="305" customFormat="1" x14ac:dyDescent="0.25">
      <c r="F75" s="196"/>
      <c r="I75" s="196"/>
    </row>
    <row r="76" spans="6:9" s="305" customFormat="1" x14ac:dyDescent="0.25">
      <c r="F76" s="196"/>
      <c r="I76" s="196"/>
    </row>
    <row r="77" spans="6:9" s="305" customFormat="1" x14ac:dyDescent="0.25">
      <c r="F77" s="196"/>
      <c r="I77" s="196"/>
    </row>
    <row r="78" spans="6:9" s="305" customFormat="1" x14ac:dyDescent="0.25">
      <c r="F78" s="196"/>
      <c r="I78" s="196"/>
    </row>
    <row r="79" spans="6:9" s="305" customFormat="1" x14ac:dyDescent="0.25">
      <c r="F79" s="196"/>
      <c r="I79" s="196"/>
    </row>
    <row r="80" spans="6:9" s="305" customFormat="1" x14ac:dyDescent="0.25">
      <c r="F80" s="196"/>
      <c r="I80" s="196"/>
    </row>
    <row r="81" spans="6:9" s="305" customFormat="1" x14ac:dyDescent="0.25">
      <c r="F81" s="196"/>
      <c r="I81" s="196"/>
    </row>
    <row r="82" spans="6:9" s="305" customFormat="1" x14ac:dyDescent="0.25">
      <c r="F82" s="196"/>
      <c r="I82" s="196"/>
    </row>
    <row r="83" spans="6:9" s="305" customFormat="1" x14ac:dyDescent="0.25">
      <c r="F83" s="196"/>
      <c r="I83" s="196"/>
    </row>
    <row r="84" spans="6:9" s="305" customFormat="1" x14ac:dyDescent="0.25">
      <c r="F84" s="196"/>
      <c r="I84" s="196"/>
    </row>
    <row r="85" spans="6:9" s="305" customFormat="1" x14ac:dyDescent="0.25">
      <c r="F85" s="196"/>
      <c r="I85" s="196"/>
    </row>
    <row r="86" spans="6:9" s="305" customFormat="1" x14ac:dyDescent="0.25">
      <c r="F86" s="196"/>
      <c r="I86" s="196"/>
    </row>
    <row r="87" spans="6:9" s="305" customFormat="1" x14ac:dyDescent="0.25">
      <c r="F87" s="196"/>
      <c r="I87" s="196"/>
    </row>
    <row r="88" spans="6:9" s="305" customFormat="1" x14ac:dyDescent="0.25">
      <c r="F88" s="196"/>
      <c r="I88" s="196"/>
    </row>
    <row r="89" spans="6:9" s="305" customFormat="1" x14ac:dyDescent="0.25">
      <c r="F89" s="196"/>
      <c r="I89" s="196"/>
    </row>
    <row r="90" spans="6:9" s="305" customFormat="1" x14ac:dyDescent="0.25">
      <c r="F90" s="196"/>
      <c r="I90" s="196"/>
    </row>
    <row r="91" spans="6:9" s="305" customFormat="1" x14ac:dyDescent="0.25">
      <c r="F91" s="196"/>
      <c r="I91" s="196"/>
    </row>
    <row r="92" spans="6:9" s="305" customFormat="1" x14ac:dyDescent="0.25">
      <c r="F92" s="196"/>
      <c r="I92" s="196"/>
    </row>
    <row r="93" spans="6:9" s="305" customFormat="1" x14ac:dyDescent="0.25">
      <c r="F93" s="196"/>
      <c r="I93" s="196"/>
    </row>
    <row r="94" spans="6:9" s="305" customFormat="1" x14ac:dyDescent="0.25">
      <c r="F94" s="196"/>
      <c r="I94" s="196"/>
    </row>
    <row r="95" spans="6:9" s="305" customFormat="1" x14ac:dyDescent="0.25">
      <c r="F95" s="196"/>
      <c r="I95" s="196"/>
    </row>
    <row r="96" spans="6:9" s="305" customFormat="1" x14ac:dyDescent="0.25">
      <c r="F96" s="196"/>
      <c r="I96" s="196"/>
    </row>
    <row r="97" spans="1:62" s="305" customFormat="1" x14ac:dyDescent="0.25">
      <c r="F97" s="196"/>
      <c r="I97" s="196"/>
    </row>
    <row r="98" spans="1:62" s="305" customFormat="1" x14ac:dyDescent="0.25">
      <c r="F98" s="196"/>
      <c r="I98" s="196"/>
    </row>
    <row r="99" spans="1:62" s="305" customFormat="1" x14ac:dyDescent="0.25">
      <c r="F99" s="196"/>
      <c r="I99" s="196"/>
    </row>
    <row r="100" spans="1:62" s="305" customFormat="1" x14ac:dyDescent="0.25">
      <c r="F100" s="196"/>
      <c r="I100" s="196"/>
    </row>
    <row r="101" spans="1:62" s="305" customFormat="1" x14ac:dyDescent="0.25">
      <c r="F101" s="196"/>
      <c r="I101" s="196"/>
    </row>
    <row r="102" spans="1:62" customFormat="1" x14ac:dyDescent="0.25">
      <c r="A102" s="305"/>
      <c r="B102" s="305"/>
      <c r="F102" s="53"/>
      <c r="I102" s="53"/>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row>
    <row r="103" spans="1:62" customFormat="1" x14ac:dyDescent="0.25">
      <c r="A103" s="305"/>
      <c r="B103" s="305"/>
      <c r="F103" s="53"/>
      <c r="I103" s="53"/>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row>
  </sheetData>
  <sheetProtection algorithmName="SHA-512" hashValue="vklbnYHPv+ftKt7hbqUp4NJHpOFgT2A1oJdU2mlIaETjdRmV8Xh5AyXZBSF1webzGeCrMcCoOLdXVJumoyjJeQ==" saltValue="4kl/qlBLn6DQaYKLjbmgXA==" spinCount="100000" sheet="1" objects="1" scenarios="1"/>
  <mergeCells count="19">
    <mergeCell ref="C7:D7"/>
    <mergeCell ref="E7:H7"/>
    <mergeCell ref="C2:J3"/>
    <mergeCell ref="C5:D5"/>
    <mergeCell ref="E5:H5"/>
    <mergeCell ref="C6:D6"/>
    <mergeCell ref="E6:H6"/>
    <mergeCell ref="C20:J20"/>
    <mergeCell ref="C8:D8"/>
    <mergeCell ref="H8:J8"/>
    <mergeCell ref="C9:D9"/>
    <mergeCell ref="C10:D10"/>
    <mergeCell ref="F10:G10"/>
    <mergeCell ref="H10:J10"/>
    <mergeCell ref="C11:D11"/>
    <mergeCell ref="F11:G11"/>
    <mergeCell ref="H11:J11"/>
    <mergeCell ref="I12:J12"/>
    <mergeCell ref="C13:J13"/>
  </mergeCells>
  <printOptions horizontalCentered="1" verticalCentered="1"/>
  <pageMargins left="0.25" right="0.25" top="0.75" bottom="0.75" header="0.3" footer="0.3"/>
  <pageSetup scale="98"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C620AD5-39AB-4250-97BB-1A6B1C7BF90C}">
          <x14:formula1>
            <xm:f>Sheet2!$I$3:$I$7</xm:f>
          </x14:formula1>
          <xm:sqref>E9</xm:sqref>
        </x14:dataValidation>
        <x14:dataValidation type="list" allowBlank="1" showInputMessage="1" showErrorMessage="1" xr:uid="{1F53B814-E64D-443F-BEA5-E7042E87F569}">
          <x14:formula1>
            <xm:f>Sheet2!$H$3:$H$7</xm:f>
          </x14:formula1>
          <xm:sqref>G15:G19</xm:sqref>
        </x14:dataValidation>
        <x14:dataValidation type="list" allowBlank="1" showInputMessage="1" showErrorMessage="1" xr:uid="{8E075C18-E1D2-4F3B-9026-EE0841BF9389}">
          <x14:formula1>
            <xm:f>Sheet2!$B$2:$B$11</xm:f>
          </x14:formula1>
          <xm:sqref>I15:I19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1"/>
    <pageSetUpPr fitToPage="1"/>
  </sheetPr>
  <dimension ref="D1:BT39"/>
  <sheetViews>
    <sheetView showGridLines="0" showRowColHeaders="0" zoomScaleNormal="100" workbookViewId="0">
      <selection activeCell="F41" sqref="F41"/>
    </sheetView>
  </sheetViews>
  <sheetFormatPr defaultRowHeight="15" x14ac:dyDescent="0.25"/>
  <cols>
    <col min="1" max="1" width="3.140625" customWidth="1"/>
    <col min="2" max="2" width="27.7109375" customWidth="1"/>
    <col min="3" max="3" width="3.28515625" customWidth="1"/>
    <col min="4" max="32" width="1.7109375" customWidth="1"/>
    <col min="33" max="33" width="2" customWidth="1"/>
    <col min="34" max="43" width="1.7109375" customWidth="1"/>
    <col min="44" max="44" width="2.140625" customWidth="1"/>
    <col min="45" max="51" width="1.7109375" customWidth="1"/>
    <col min="52" max="52" width="2" customWidth="1"/>
    <col min="53" max="70" width="1.7109375" customWidth="1"/>
    <col min="71" max="71" width="3" customWidth="1"/>
  </cols>
  <sheetData>
    <row r="1" spans="4:72" ht="15.75" thickBot="1" x14ac:dyDescent="0.3"/>
    <row r="2" spans="4:72" ht="19.5" thickBot="1" x14ac:dyDescent="0.3">
      <c r="D2" s="1075" t="s">
        <v>121</v>
      </c>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7"/>
      <c r="BH2" s="105"/>
      <c r="BI2" s="105"/>
      <c r="BJ2" s="105"/>
      <c r="BK2" s="105"/>
      <c r="BL2" s="105"/>
      <c r="BM2" s="105"/>
      <c r="BN2" s="105"/>
      <c r="BO2" s="105"/>
      <c r="BP2" s="105"/>
      <c r="BQ2" s="105"/>
      <c r="BR2" s="105"/>
    </row>
    <row r="3" spans="4:72" ht="16.5" thickBot="1" x14ac:dyDescent="0.3">
      <c r="D3" s="1078" t="s">
        <v>91</v>
      </c>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79"/>
      <c r="BF3" s="1079"/>
      <c r="BG3" s="1080"/>
    </row>
    <row r="4" spans="4:72" ht="8.1" customHeight="1" thickBot="1" x14ac:dyDescent="0.3">
      <c r="D4" s="107"/>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8"/>
    </row>
    <row r="5" spans="4:72" ht="15.75" thickBot="1" x14ac:dyDescent="0.3">
      <c r="D5" s="26"/>
      <c r="N5" s="1110" t="s">
        <v>83</v>
      </c>
      <c r="O5" s="1111"/>
      <c r="P5" s="1111"/>
      <c r="Q5" s="1111"/>
      <c r="R5" s="1111"/>
      <c r="S5" s="1111"/>
      <c r="T5" s="1111"/>
      <c r="U5" s="1111"/>
      <c r="V5" s="1111"/>
      <c r="W5" s="1112"/>
      <c r="X5" s="1106" t="s">
        <v>84</v>
      </c>
      <c r="Y5" s="1107"/>
      <c r="Z5" s="1107"/>
      <c r="AA5" s="1107"/>
      <c r="AB5" s="1108"/>
      <c r="AG5" s="779" t="s">
        <v>83</v>
      </c>
      <c r="AH5" s="780"/>
      <c r="AI5" s="780"/>
      <c r="AJ5" s="780"/>
      <c r="AK5" s="780"/>
      <c r="AL5" s="780"/>
      <c r="AM5" s="780"/>
      <c r="AN5" s="780"/>
      <c r="AO5" s="780"/>
      <c r="AP5" s="780"/>
      <c r="AQ5" s="779" t="s">
        <v>84</v>
      </c>
      <c r="AR5" s="780"/>
      <c r="AS5" s="780"/>
      <c r="AT5" s="780"/>
      <c r="AU5" s="800"/>
      <c r="BG5" s="27"/>
    </row>
    <row r="6" spans="4:72" x14ac:dyDescent="0.25">
      <c r="D6" s="26"/>
      <c r="N6" s="1841" t="s">
        <v>85</v>
      </c>
      <c r="O6" s="1842"/>
      <c r="P6" s="1842"/>
      <c r="Q6" s="1842"/>
      <c r="R6" s="1842"/>
      <c r="S6" s="1842"/>
      <c r="T6" s="1842"/>
      <c r="U6" s="1842"/>
      <c r="V6" s="1842"/>
      <c r="W6" s="1843"/>
      <c r="X6" s="1109">
        <v>1</v>
      </c>
      <c r="Y6" s="1058"/>
      <c r="Z6" s="1058"/>
      <c r="AA6" s="1058"/>
      <c r="AB6" s="1059"/>
      <c r="AG6" s="1841" t="s">
        <v>90</v>
      </c>
      <c r="AH6" s="1842"/>
      <c r="AI6" s="1842"/>
      <c r="AJ6" s="1842"/>
      <c r="AK6" s="1842"/>
      <c r="AL6" s="1842"/>
      <c r="AM6" s="1842"/>
      <c r="AN6" s="1842"/>
      <c r="AO6" s="1842"/>
      <c r="AP6" s="1843"/>
      <c r="AQ6" s="1090">
        <v>2</v>
      </c>
      <c r="AR6" s="1091"/>
      <c r="AS6" s="1091"/>
      <c r="AT6" s="1091"/>
      <c r="AU6" s="1092"/>
      <c r="BG6" s="27"/>
    </row>
    <row r="7" spans="4:72" x14ac:dyDescent="0.25">
      <c r="D7" s="26"/>
      <c r="N7" s="1834" t="s">
        <v>86</v>
      </c>
      <c r="O7" s="1044"/>
      <c r="P7" s="1044"/>
      <c r="Q7" s="1044"/>
      <c r="R7" s="1044"/>
      <c r="S7" s="1044"/>
      <c r="T7" s="1044"/>
      <c r="U7" s="1044"/>
      <c r="V7" s="1044"/>
      <c r="W7" s="1835"/>
      <c r="X7" s="1097">
        <v>1</v>
      </c>
      <c r="Y7" s="1040"/>
      <c r="Z7" s="1040"/>
      <c r="AA7" s="1040"/>
      <c r="AB7" s="1041"/>
      <c r="AG7" s="1834" t="s">
        <v>119</v>
      </c>
      <c r="AH7" s="1044"/>
      <c r="AI7" s="1044"/>
      <c r="AJ7" s="1044"/>
      <c r="AK7" s="1044"/>
      <c r="AL7" s="1044"/>
      <c r="AM7" s="1044"/>
      <c r="AN7" s="1044"/>
      <c r="AO7" s="1044"/>
      <c r="AP7" s="1835"/>
      <c r="AQ7" s="1052"/>
      <c r="AR7" s="1053"/>
      <c r="AS7" s="1053"/>
      <c r="AT7" s="1053"/>
      <c r="AU7" s="1093"/>
      <c r="BG7" s="27"/>
    </row>
    <row r="8" spans="4:72" x14ac:dyDescent="0.25">
      <c r="D8" s="26"/>
      <c r="N8" s="1834" t="s">
        <v>87</v>
      </c>
      <c r="O8" s="1044"/>
      <c r="P8" s="1044"/>
      <c r="Q8" s="1044"/>
      <c r="R8" s="1044"/>
      <c r="S8" s="1044"/>
      <c r="T8" s="1044"/>
      <c r="U8" s="1044"/>
      <c r="V8" s="1044"/>
      <c r="W8" s="1835"/>
      <c r="X8" s="1097">
        <v>2</v>
      </c>
      <c r="Y8" s="1040"/>
      <c r="Z8" s="1040"/>
      <c r="AA8" s="1040"/>
      <c r="AB8" s="1041"/>
      <c r="AG8" s="1834" t="s">
        <v>92</v>
      </c>
      <c r="AH8" s="1044"/>
      <c r="AI8" s="1044"/>
      <c r="AJ8" s="1044"/>
      <c r="AK8" s="1044"/>
      <c r="AL8" s="1044"/>
      <c r="AM8" s="1044"/>
      <c r="AN8" s="1044"/>
      <c r="AO8" s="1044"/>
      <c r="AP8" s="1835"/>
      <c r="AQ8" s="1052">
        <v>8</v>
      </c>
      <c r="AR8" s="1053"/>
      <c r="AS8" s="1053"/>
      <c r="AT8" s="1053"/>
      <c r="AU8" s="1093"/>
      <c r="BG8" s="27"/>
    </row>
    <row r="9" spans="4:72" ht="15.75" thickBot="1" x14ac:dyDescent="0.3">
      <c r="D9" s="26"/>
      <c r="N9" s="1834" t="s">
        <v>88</v>
      </c>
      <c r="O9" s="1044"/>
      <c r="P9" s="1044"/>
      <c r="Q9" s="1044"/>
      <c r="R9" s="1044"/>
      <c r="S9" s="1044"/>
      <c r="T9" s="1044"/>
      <c r="U9" s="1044"/>
      <c r="V9" s="1044"/>
      <c r="W9" s="1835"/>
      <c r="X9" s="1097"/>
      <c r="Y9" s="1040"/>
      <c r="Z9" s="1040"/>
      <c r="AA9" s="1040"/>
      <c r="AB9" s="1041"/>
      <c r="AG9" s="1834" t="s">
        <v>93</v>
      </c>
      <c r="AH9" s="1044"/>
      <c r="AI9" s="1044"/>
      <c r="AJ9" s="1044"/>
      <c r="AK9" s="1044"/>
      <c r="AL9" s="1044"/>
      <c r="AM9" s="1044"/>
      <c r="AN9" s="1044"/>
      <c r="AO9" s="1044"/>
      <c r="AP9" s="1835"/>
      <c r="AQ9" s="1052">
        <v>9</v>
      </c>
      <c r="AR9" s="1053"/>
      <c r="AS9" s="1053"/>
      <c r="AT9" s="1053"/>
      <c r="AU9" s="1093"/>
      <c r="BG9" s="27"/>
    </row>
    <row r="10" spans="4:72" ht="16.5" thickBot="1" x14ac:dyDescent="0.3">
      <c r="D10" s="26"/>
      <c r="N10" s="1836" t="s">
        <v>89</v>
      </c>
      <c r="O10" s="1034"/>
      <c r="P10" s="1034"/>
      <c r="Q10" s="1034"/>
      <c r="R10" s="1034"/>
      <c r="S10" s="1034"/>
      <c r="T10" s="1034"/>
      <c r="U10" s="1034"/>
      <c r="V10" s="1034"/>
      <c r="W10" s="1837"/>
      <c r="X10" s="1098">
        <v>3</v>
      </c>
      <c r="Y10" s="1099"/>
      <c r="Z10" s="1099"/>
      <c r="AA10" s="1099"/>
      <c r="AB10" s="1100"/>
      <c r="AG10" s="1838" t="s">
        <v>122</v>
      </c>
      <c r="AH10" s="1839"/>
      <c r="AI10" s="1839"/>
      <c r="AJ10" s="1839"/>
      <c r="AK10" s="1839"/>
      <c r="AL10" s="1839"/>
      <c r="AM10" s="1839"/>
      <c r="AN10" s="1839"/>
      <c r="AO10" s="1839"/>
      <c r="AP10" s="1840"/>
      <c r="AQ10" s="1094"/>
      <c r="AR10" s="1095"/>
      <c r="AS10" s="1095"/>
      <c r="AT10" s="1095"/>
      <c r="AU10" s="1096"/>
      <c r="AW10" s="901" t="s">
        <v>123</v>
      </c>
      <c r="AX10" s="902"/>
      <c r="AY10" s="902"/>
      <c r="AZ10" s="902"/>
      <c r="BA10" s="1104">
        <f>SUM(X6:AB10,AQ6:AU10)</f>
        <v>26</v>
      </c>
      <c r="BB10" s="1104"/>
      <c r="BC10" s="1105"/>
      <c r="BG10" s="27"/>
    </row>
    <row r="11" spans="4:72" ht="15.75" thickBot="1" x14ac:dyDescent="0.3">
      <c r="D11" s="26"/>
      <c r="BG11" s="27"/>
    </row>
    <row r="12" spans="4:72" ht="23.25" x14ac:dyDescent="0.35">
      <c r="D12" s="1023" t="s">
        <v>124</v>
      </c>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c r="AS12" s="1024"/>
      <c r="AT12" s="1024"/>
      <c r="AU12" s="1024"/>
      <c r="AV12" s="1024"/>
      <c r="AW12" s="1024"/>
      <c r="AX12" s="1024"/>
      <c r="AY12" s="1024"/>
      <c r="AZ12" s="1024"/>
      <c r="BA12" s="1024"/>
      <c r="BB12" s="1024"/>
      <c r="BC12" s="1024"/>
      <c r="BD12" s="1024"/>
      <c r="BE12" s="1024"/>
      <c r="BF12" s="1024"/>
      <c r="BG12" s="1025"/>
      <c r="BK12" s="485" t="s">
        <v>749</v>
      </c>
      <c r="BL12" s="485"/>
      <c r="BM12" s="485"/>
      <c r="BN12" s="485"/>
      <c r="BO12" s="485"/>
      <c r="BP12" s="485"/>
      <c r="BQ12" s="485"/>
      <c r="BR12" s="485"/>
      <c r="BS12" s="485"/>
      <c r="BT12" s="486"/>
    </row>
    <row r="13" spans="4:72" ht="15.75" thickBot="1" x14ac:dyDescent="0.3">
      <c r="D13" s="1115" t="s">
        <v>125</v>
      </c>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BB13" s="1116"/>
      <c r="BC13" s="1116"/>
      <c r="BD13" s="1116"/>
      <c r="BE13" s="1116"/>
      <c r="BF13" s="1116"/>
      <c r="BG13" s="1117"/>
    </row>
    <row r="14" spans="4:72" x14ac:dyDescent="0.25">
      <c r="D14" s="1118" t="s">
        <v>126</v>
      </c>
      <c r="E14" s="1119"/>
      <c r="F14" s="1119"/>
      <c r="G14" s="1119"/>
      <c r="H14" s="1119"/>
      <c r="I14" s="1119"/>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20"/>
    </row>
    <row r="15" spans="4:72" ht="15" customHeight="1" thickBot="1" x14ac:dyDescent="0.3">
      <c r="D15" s="1121"/>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3"/>
    </row>
    <row r="16" spans="4:72" ht="15" customHeight="1" x14ac:dyDescent="0.25">
      <c r="D16" s="1113" t="s">
        <v>128</v>
      </c>
      <c r="E16" s="1073"/>
      <c r="F16" s="1073"/>
      <c r="G16" s="1073"/>
      <c r="H16" s="1073"/>
      <c r="I16" s="1073"/>
      <c r="J16" s="1073"/>
      <c r="K16" s="1073"/>
      <c r="L16" s="1073"/>
      <c r="M16" s="1073"/>
      <c r="N16" s="1073"/>
      <c r="O16" s="1073" t="s">
        <v>129</v>
      </c>
      <c r="P16" s="1073"/>
      <c r="Q16" s="1073"/>
      <c r="R16" s="1073"/>
      <c r="S16" s="1073"/>
      <c r="T16" s="1073"/>
      <c r="U16" s="1073"/>
      <c r="V16" s="1073"/>
      <c r="W16" s="1073"/>
      <c r="X16" s="1073"/>
      <c r="Y16" s="1073"/>
      <c r="Z16" s="1073" t="s">
        <v>250</v>
      </c>
      <c r="AA16" s="1073"/>
      <c r="AB16" s="1073"/>
      <c r="AC16" s="1073"/>
      <c r="AD16" s="1073"/>
      <c r="AE16" s="1073"/>
      <c r="AF16" s="1073"/>
      <c r="AG16" s="1070"/>
      <c r="AH16" s="1073" t="s">
        <v>96</v>
      </c>
      <c r="AI16" s="1073"/>
      <c r="AJ16" s="1073"/>
      <c r="AK16" s="1073"/>
      <c r="AL16" s="1073"/>
      <c r="AM16" s="1073"/>
      <c r="AN16" s="1073"/>
      <c r="AO16" s="1073"/>
      <c r="AP16" s="1073"/>
      <c r="AQ16" s="1073"/>
      <c r="AR16" s="1070"/>
      <c r="AS16" s="1073" t="s">
        <v>97</v>
      </c>
      <c r="AT16" s="1073"/>
      <c r="AU16" s="1073"/>
      <c r="AV16" s="1073"/>
      <c r="AW16" s="1073"/>
      <c r="AX16" s="1073"/>
      <c r="AY16" s="1073"/>
      <c r="AZ16" s="1068"/>
      <c r="BA16" s="1017" t="s">
        <v>94</v>
      </c>
      <c r="BB16" s="1017"/>
      <c r="BC16" s="1017"/>
      <c r="BD16" s="1017"/>
      <c r="BE16" s="1017"/>
      <c r="BF16" s="1017"/>
      <c r="BG16" s="1018"/>
    </row>
    <row r="17" spans="4:72" ht="15" customHeight="1" x14ac:dyDescent="0.25">
      <c r="D17" s="111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1074"/>
      <c r="AF17" s="1074"/>
      <c r="AG17" s="1071"/>
      <c r="AH17" s="1074"/>
      <c r="AI17" s="1074"/>
      <c r="AJ17" s="1074"/>
      <c r="AK17" s="1074"/>
      <c r="AL17" s="1074"/>
      <c r="AM17" s="1074"/>
      <c r="AN17" s="1074"/>
      <c r="AO17" s="1074"/>
      <c r="AP17" s="1074"/>
      <c r="AQ17" s="1074"/>
      <c r="AR17" s="1071"/>
      <c r="AS17" s="1074"/>
      <c r="AT17" s="1074"/>
      <c r="AU17" s="1074"/>
      <c r="AV17" s="1074"/>
      <c r="AW17" s="1074"/>
      <c r="AX17" s="1074"/>
      <c r="AY17" s="1074"/>
      <c r="AZ17" s="1069"/>
      <c r="BA17" s="1065"/>
      <c r="BB17" s="1065"/>
      <c r="BC17" s="1065"/>
      <c r="BD17" s="1065"/>
      <c r="BE17" s="1065"/>
      <c r="BF17" s="1065"/>
      <c r="BG17" s="1066"/>
    </row>
    <row r="18" spans="4:72" ht="15" customHeight="1" x14ac:dyDescent="0.25">
      <c r="D18" s="1052" t="s">
        <v>127</v>
      </c>
      <c r="E18" s="1053"/>
      <c r="F18" s="1053"/>
      <c r="G18" s="1053"/>
      <c r="H18" s="1053"/>
      <c r="I18" s="1053"/>
      <c r="J18" s="1053"/>
      <c r="K18" s="1053"/>
      <c r="L18" s="1053"/>
      <c r="M18" s="1053"/>
      <c r="N18" s="1053"/>
      <c r="O18" s="1053" t="s">
        <v>134</v>
      </c>
      <c r="P18" s="1053"/>
      <c r="Q18" s="1053"/>
      <c r="R18" s="1053"/>
      <c r="S18" s="1053"/>
      <c r="T18" s="1053"/>
      <c r="U18" s="1053"/>
      <c r="V18" s="1053"/>
      <c r="W18" s="1053"/>
      <c r="X18" s="1053"/>
      <c r="Y18" s="1053"/>
      <c r="Z18" s="1064">
        <v>8</v>
      </c>
      <c r="AA18" s="1064"/>
      <c r="AB18" s="1064"/>
      <c r="AC18" s="1064"/>
      <c r="AD18" s="1064"/>
      <c r="AE18" s="1064"/>
      <c r="AF18" s="1064"/>
      <c r="AG18" s="109" t="s">
        <v>95</v>
      </c>
      <c r="AH18" s="1064">
        <v>2</v>
      </c>
      <c r="AI18" s="1064"/>
      <c r="AJ18" s="1064"/>
      <c r="AK18" s="1064"/>
      <c r="AL18" s="1064"/>
      <c r="AM18" s="1064"/>
      <c r="AN18" s="1064"/>
      <c r="AO18" s="1064"/>
      <c r="AP18" s="1064"/>
      <c r="AQ18" s="1064"/>
      <c r="AR18" s="109" t="s">
        <v>95</v>
      </c>
      <c r="AS18" s="1064">
        <v>5</v>
      </c>
      <c r="AT18" s="1064"/>
      <c r="AU18" s="1064"/>
      <c r="AV18" s="1064"/>
      <c r="AW18" s="1064"/>
      <c r="AX18" s="1064"/>
      <c r="AY18" s="1064"/>
      <c r="AZ18" s="110" t="s">
        <v>98</v>
      </c>
      <c r="BA18" s="1065">
        <f>Z18*AH18*AS18</f>
        <v>80</v>
      </c>
      <c r="BB18" s="1065"/>
      <c r="BC18" s="1065"/>
      <c r="BD18" s="1065"/>
      <c r="BE18" s="1065"/>
      <c r="BF18" s="1065"/>
      <c r="BG18" s="1066"/>
    </row>
    <row r="19" spans="4:72" x14ac:dyDescent="0.25">
      <c r="D19" s="1052" t="s">
        <v>135</v>
      </c>
      <c r="E19" s="1053"/>
      <c r="F19" s="1053"/>
      <c r="G19" s="1053"/>
      <c r="H19" s="1053"/>
      <c r="I19" s="1053"/>
      <c r="J19" s="1053"/>
      <c r="K19" s="1053"/>
      <c r="L19" s="1053"/>
      <c r="M19" s="1053"/>
      <c r="N19" s="1053"/>
      <c r="O19" s="1053" t="s">
        <v>136</v>
      </c>
      <c r="P19" s="1053"/>
      <c r="Q19" s="1053"/>
      <c r="R19" s="1053"/>
      <c r="S19" s="1053"/>
      <c r="T19" s="1053"/>
      <c r="U19" s="1053"/>
      <c r="V19" s="1053"/>
      <c r="W19" s="1053"/>
      <c r="X19" s="1053"/>
      <c r="Y19" s="1053"/>
      <c r="Z19" s="1064">
        <v>12</v>
      </c>
      <c r="AA19" s="1064"/>
      <c r="AB19" s="1064"/>
      <c r="AC19" s="1064"/>
      <c r="AD19" s="1064"/>
      <c r="AE19" s="1064"/>
      <c r="AF19" s="1064"/>
      <c r="AG19" s="109" t="s">
        <v>95</v>
      </c>
      <c r="AH19" s="1064">
        <v>2</v>
      </c>
      <c r="AI19" s="1064"/>
      <c r="AJ19" s="1064"/>
      <c r="AK19" s="1064"/>
      <c r="AL19" s="1064"/>
      <c r="AM19" s="1064"/>
      <c r="AN19" s="1064"/>
      <c r="AO19" s="1064"/>
      <c r="AP19" s="1064"/>
      <c r="AQ19" s="1064"/>
      <c r="AR19" s="109" t="s">
        <v>95</v>
      </c>
      <c r="AS19" s="1064">
        <v>2</v>
      </c>
      <c r="AT19" s="1064"/>
      <c r="AU19" s="1064"/>
      <c r="AV19" s="1064"/>
      <c r="AW19" s="1064"/>
      <c r="AX19" s="1064"/>
      <c r="AY19" s="1064"/>
      <c r="AZ19" s="110" t="s">
        <v>98</v>
      </c>
      <c r="BA19" s="1065">
        <f>Z19*AH19*AS19</f>
        <v>48</v>
      </c>
      <c r="BB19" s="1065"/>
      <c r="BC19" s="1065"/>
      <c r="BD19" s="1065"/>
      <c r="BE19" s="1065"/>
      <c r="BF19" s="1065"/>
      <c r="BG19" s="1066"/>
    </row>
    <row r="20" spans="4:72" x14ac:dyDescent="0.25">
      <c r="D20" s="1052" t="s">
        <v>137</v>
      </c>
      <c r="E20" s="1053"/>
      <c r="F20" s="1053"/>
      <c r="G20" s="1053"/>
      <c r="H20" s="1053"/>
      <c r="I20" s="1053"/>
      <c r="J20" s="1053"/>
      <c r="K20" s="1053"/>
      <c r="L20" s="1053"/>
      <c r="M20" s="1053"/>
      <c r="N20" s="1053"/>
      <c r="O20" s="1053" t="s">
        <v>138</v>
      </c>
      <c r="P20" s="1053"/>
      <c r="Q20" s="1053"/>
      <c r="R20" s="1053"/>
      <c r="S20" s="1053"/>
      <c r="T20" s="1053"/>
      <c r="U20" s="1053"/>
      <c r="V20" s="1053"/>
      <c r="W20" s="1053"/>
      <c r="X20" s="1053"/>
      <c r="Y20" s="1053"/>
      <c r="Z20" s="1064">
        <v>24</v>
      </c>
      <c r="AA20" s="1064"/>
      <c r="AB20" s="1064"/>
      <c r="AC20" s="1064"/>
      <c r="AD20" s="1064"/>
      <c r="AE20" s="1064"/>
      <c r="AF20" s="1064"/>
      <c r="AG20" s="109" t="s">
        <v>95</v>
      </c>
      <c r="AH20" s="1064">
        <v>2</v>
      </c>
      <c r="AI20" s="1064"/>
      <c r="AJ20" s="1064"/>
      <c r="AK20" s="1064"/>
      <c r="AL20" s="1064"/>
      <c r="AM20" s="1064"/>
      <c r="AN20" s="1064"/>
      <c r="AO20" s="1064"/>
      <c r="AP20" s="1064"/>
      <c r="AQ20" s="1064"/>
      <c r="AR20" s="109" t="s">
        <v>95</v>
      </c>
      <c r="AS20" s="1064">
        <v>7</v>
      </c>
      <c r="AT20" s="1064"/>
      <c r="AU20" s="1064"/>
      <c r="AV20" s="1064"/>
      <c r="AW20" s="1064"/>
      <c r="AX20" s="1064"/>
      <c r="AY20" s="1064"/>
      <c r="AZ20" s="110" t="s">
        <v>98</v>
      </c>
      <c r="BA20" s="1065">
        <f t="shared" ref="BA20:BA29" si="0">Z20*AH20*AS20</f>
        <v>336</v>
      </c>
      <c r="BB20" s="1065"/>
      <c r="BC20" s="1065"/>
      <c r="BD20" s="1065"/>
      <c r="BE20" s="1065"/>
      <c r="BF20" s="1065"/>
      <c r="BG20" s="1066"/>
    </row>
    <row r="21" spans="4:72" x14ac:dyDescent="0.25">
      <c r="D21" s="1052"/>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64"/>
      <c r="AA21" s="1064"/>
      <c r="AB21" s="1064"/>
      <c r="AC21" s="1064"/>
      <c r="AD21" s="1064"/>
      <c r="AE21" s="1064"/>
      <c r="AF21" s="1064"/>
      <c r="AG21" s="109" t="s">
        <v>95</v>
      </c>
      <c r="AH21" s="1064"/>
      <c r="AI21" s="1064"/>
      <c r="AJ21" s="1064"/>
      <c r="AK21" s="1064"/>
      <c r="AL21" s="1064"/>
      <c r="AM21" s="1064"/>
      <c r="AN21" s="1064"/>
      <c r="AO21" s="1064"/>
      <c r="AP21" s="1064"/>
      <c r="AQ21" s="1064"/>
      <c r="AR21" s="109" t="s">
        <v>95</v>
      </c>
      <c r="AS21" s="1064"/>
      <c r="AT21" s="1064"/>
      <c r="AU21" s="1064"/>
      <c r="AV21" s="1064"/>
      <c r="AW21" s="1064"/>
      <c r="AX21" s="1064"/>
      <c r="AY21" s="1064"/>
      <c r="AZ21" s="110" t="s">
        <v>98</v>
      </c>
      <c r="BA21" s="1065">
        <f t="shared" si="0"/>
        <v>0</v>
      </c>
      <c r="BB21" s="1065"/>
      <c r="BC21" s="1065"/>
      <c r="BD21" s="1065"/>
      <c r="BE21" s="1065"/>
      <c r="BF21" s="1065"/>
      <c r="BG21" s="1066"/>
    </row>
    <row r="22" spans="4:72" x14ac:dyDescent="0.25">
      <c r="D22" s="1052"/>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64"/>
      <c r="AA22" s="1064"/>
      <c r="AB22" s="1064"/>
      <c r="AC22" s="1064"/>
      <c r="AD22" s="1064"/>
      <c r="AE22" s="1064"/>
      <c r="AF22" s="1064"/>
      <c r="AG22" s="109" t="s">
        <v>95</v>
      </c>
      <c r="AH22" s="1064"/>
      <c r="AI22" s="1064"/>
      <c r="AJ22" s="1064"/>
      <c r="AK22" s="1064"/>
      <c r="AL22" s="1064"/>
      <c r="AM22" s="1064"/>
      <c r="AN22" s="1064"/>
      <c r="AO22" s="1064"/>
      <c r="AP22" s="1064"/>
      <c r="AQ22" s="1064"/>
      <c r="AR22" s="109" t="s">
        <v>95</v>
      </c>
      <c r="AS22" s="1064"/>
      <c r="AT22" s="1064"/>
      <c r="AU22" s="1064"/>
      <c r="AV22" s="1064"/>
      <c r="AW22" s="1064"/>
      <c r="AX22" s="1064"/>
      <c r="AY22" s="1064"/>
      <c r="AZ22" s="110" t="s">
        <v>98</v>
      </c>
      <c r="BA22" s="1065">
        <f t="shared" si="0"/>
        <v>0</v>
      </c>
      <c r="BB22" s="1065"/>
      <c r="BC22" s="1065"/>
      <c r="BD22" s="1065"/>
      <c r="BE22" s="1065"/>
      <c r="BF22" s="1065"/>
      <c r="BG22" s="1066"/>
    </row>
    <row r="23" spans="4:72" x14ac:dyDescent="0.25">
      <c r="D23" s="1052"/>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64"/>
      <c r="AA23" s="1064"/>
      <c r="AB23" s="1064"/>
      <c r="AC23" s="1064"/>
      <c r="AD23" s="1064"/>
      <c r="AE23" s="1064"/>
      <c r="AF23" s="1064"/>
      <c r="AG23" s="109" t="s">
        <v>95</v>
      </c>
      <c r="AH23" s="1064"/>
      <c r="AI23" s="1064"/>
      <c r="AJ23" s="1064"/>
      <c r="AK23" s="1064"/>
      <c r="AL23" s="1064"/>
      <c r="AM23" s="1064"/>
      <c r="AN23" s="1064"/>
      <c r="AO23" s="1064"/>
      <c r="AP23" s="1064"/>
      <c r="AQ23" s="1064"/>
      <c r="AR23" s="109" t="s">
        <v>95</v>
      </c>
      <c r="AS23" s="1064"/>
      <c r="AT23" s="1064"/>
      <c r="AU23" s="1064"/>
      <c r="AV23" s="1064"/>
      <c r="AW23" s="1064"/>
      <c r="AX23" s="1064"/>
      <c r="AY23" s="1064"/>
      <c r="AZ23" s="110" t="s">
        <v>98</v>
      </c>
      <c r="BA23" s="1065">
        <f t="shared" si="0"/>
        <v>0</v>
      </c>
      <c r="BB23" s="1065"/>
      <c r="BC23" s="1065"/>
      <c r="BD23" s="1065"/>
      <c r="BE23" s="1065"/>
      <c r="BF23" s="1065"/>
      <c r="BG23" s="1066"/>
    </row>
    <row r="24" spans="4:72" x14ac:dyDescent="0.25">
      <c r="D24" s="1052"/>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64"/>
      <c r="AA24" s="1064"/>
      <c r="AB24" s="1064"/>
      <c r="AC24" s="1064"/>
      <c r="AD24" s="1064"/>
      <c r="AE24" s="1064"/>
      <c r="AF24" s="1064"/>
      <c r="AG24" s="109" t="s">
        <v>95</v>
      </c>
      <c r="AH24" s="1064"/>
      <c r="AI24" s="1064"/>
      <c r="AJ24" s="1064"/>
      <c r="AK24" s="1064"/>
      <c r="AL24" s="1064"/>
      <c r="AM24" s="1064"/>
      <c r="AN24" s="1064"/>
      <c r="AO24" s="1064"/>
      <c r="AP24" s="1064"/>
      <c r="AQ24" s="1064"/>
      <c r="AR24" s="109" t="s">
        <v>95</v>
      </c>
      <c r="AS24" s="1064"/>
      <c r="AT24" s="1064"/>
      <c r="AU24" s="1064"/>
      <c r="AV24" s="1064"/>
      <c r="AW24" s="1064"/>
      <c r="AX24" s="1064"/>
      <c r="AY24" s="1064"/>
      <c r="AZ24" s="110" t="s">
        <v>98</v>
      </c>
      <c r="BA24" s="1065">
        <f t="shared" si="0"/>
        <v>0</v>
      </c>
      <c r="BB24" s="1065"/>
      <c r="BC24" s="1065"/>
      <c r="BD24" s="1065"/>
      <c r="BE24" s="1065"/>
      <c r="BF24" s="1065"/>
      <c r="BG24" s="1066"/>
    </row>
    <row r="25" spans="4:72" x14ac:dyDescent="0.25">
      <c r="D25" s="1052"/>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64"/>
      <c r="AA25" s="1064"/>
      <c r="AB25" s="1064"/>
      <c r="AC25" s="1064"/>
      <c r="AD25" s="1064"/>
      <c r="AE25" s="1064"/>
      <c r="AF25" s="1064"/>
      <c r="AG25" s="109" t="s">
        <v>95</v>
      </c>
      <c r="AH25" s="1064"/>
      <c r="AI25" s="1064"/>
      <c r="AJ25" s="1064"/>
      <c r="AK25" s="1064"/>
      <c r="AL25" s="1064"/>
      <c r="AM25" s="1064"/>
      <c r="AN25" s="1064"/>
      <c r="AO25" s="1064"/>
      <c r="AP25" s="1064"/>
      <c r="AQ25" s="1064"/>
      <c r="AR25" s="109" t="s">
        <v>95</v>
      </c>
      <c r="AS25" s="1064"/>
      <c r="AT25" s="1064"/>
      <c r="AU25" s="1064"/>
      <c r="AV25" s="1064"/>
      <c r="AW25" s="1064"/>
      <c r="AX25" s="1064"/>
      <c r="AY25" s="1064"/>
      <c r="AZ25" s="110" t="s">
        <v>98</v>
      </c>
      <c r="BA25" s="1065">
        <f t="shared" si="0"/>
        <v>0</v>
      </c>
      <c r="BB25" s="1065"/>
      <c r="BC25" s="1065"/>
      <c r="BD25" s="1065"/>
      <c r="BE25" s="1065"/>
      <c r="BF25" s="1065"/>
      <c r="BG25" s="1066"/>
    </row>
    <row r="26" spans="4:72" x14ac:dyDescent="0.25">
      <c r="D26" s="1052"/>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64"/>
      <c r="AA26" s="1064"/>
      <c r="AB26" s="1064"/>
      <c r="AC26" s="1064"/>
      <c r="AD26" s="1064"/>
      <c r="AE26" s="1064"/>
      <c r="AF26" s="1064"/>
      <c r="AG26" s="109" t="s">
        <v>95</v>
      </c>
      <c r="AH26" s="1064"/>
      <c r="AI26" s="1064"/>
      <c r="AJ26" s="1064"/>
      <c r="AK26" s="1064"/>
      <c r="AL26" s="1064"/>
      <c r="AM26" s="1064"/>
      <c r="AN26" s="1064"/>
      <c r="AO26" s="1064"/>
      <c r="AP26" s="1064"/>
      <c r="AQ26" s="1064"/>
      <c r="AR26" s="109" t="s">
        <v>95</v>
      </c>
      <c r="AS26" s="1064"/>
      <c r="AT26" s="1064"/>
      <c r="AU26" s="1064"/>
      <c r="AV26" s="1064"/>
      <c r="AW26" s="1064"/>
      <c r="AX26" s="1064"/>
      <c r="AY26" s="1064"/>
      <c r="AZ26" s="110" t="s">
        <v>98</v>
      </c>
      <c r="BA26" s="1065">
        <f t="shared" si="0"/>
        <v>0</v>
      </c>
      <c r="BB26" s="1065"/>
      <c r="BC26" s="1065"/>
      <c r="BD26" s="1065"/>
      <c r="BE26" s="1065"/>
      <c r="BF26" s="1065"/>
      <c r="BG26" s="1066"/>
    </row>
    <row r="27" spans="4:72" x14ac:dyDescent="0.25">
      <c r="D27" s="1052"/>
      <c r="E27" s="1053"/>
      <c r="F27" s="1053"/>
      <c r="G27" s="1053"/>
      <c r="H27" s="1053"/>
      <c r="I27" s="1053"/>
      <c r="J27" s="1053"/>
      <c r="K27" s="1053"/>
      <c r="L27" s="1053"/>
      <c r="M27" s="1053"/>
      <c r="N27" s="1053"/>
      <c r="O27" s="1053"/>
      <c r="P27" s="1053"/>
      <c r="Q27" s="1053"/>
      <c r="R27" s="1053"/>
      <c r="S27" s="1053"/>
      <c r="T27" s="1053"/>
      <c r="U27" s="1053"/>
      <c r="V27" s="1053"/>
      <c r="W27" s="1053"/>
      <c r="X27" s="1053"/>
      <c r="Y27" s="1053"/>
      <c r="Z27" s="1064"/>
      <c r="AA27" s="1064"/>
      <c r="AB27" s="1064"/>
      <c r="AC27" s="1064"/>
      <c r="AD27" s="1064"/>
      <c r="AE27" s="1064"/>
      <c r="AF27" s="1064"/>
      <c r="AG27" s="109" t="s">
        <v>95</v>
      </c>
      <c r="AH27" s="1064"/>
      <c r="AI27" s="1064"/>
      <c r="AJ27" s="1064"/>
      <c r="AK27" s="1064"/>
      <c r="AL27" s="1064"/>
      <c r="AM27" s="1064"/>
      <c r="AN27" s="1064"/>
      <c r="AO27" s="1064"/>
      <c r="AP27" s="1064"/>
      <c r="AQ27" s="1064"/>
      <c r="AR27" s="109" t="s">
        <v>95</v>
      </c>
      <c r="AS27" s="1064"/>
      <c r="AT27" s="1064"/>
      <c r="AU27" s="1064"/>
      <c r="AV27" s="1064"/>
      <c r="AW27" s="1064"/>
      <c r="AX27" s="1064"/>
      <c r="AY27" s="1064"/>
      <c r="AZ27" s="110" t="s">
        <v>98</v>
      </c>
      <c r="BA27" s="1065">
        <f t="shared" si="0"/>
        <v>0</v>
      </c>
      <c r="BB27" s="1065"/>
      <c r="BC27" s="1065"/>
      <c r="BD27" s="1065"/>
      <c r="BE27" s="1065"/>
      <c r="BF27" s="1065"/>
      <c r="BG27" s="1066"/>
    </row>
    <row r="28" spans="4:72" x14ac:dyDescent="0.25">
      <c r="D28" s="1052"/>
      <c r="E28" s="1053"/>
      <c r="F28" s="1053"/>
      <c r="G28" s="1053"/>
      <c r="H28" s="1053"/>
      <c r="I28" s="1053"/>
      <c r="J28" s="1053"/>
      <c r="K28" s="1053"/>
      <c r="L28" s="1053"/>
      <c r="M28" s="1053"/>
      <c r="N28" s="1053"/>
      <c r="O28" s="1053"/>
      <c r="P28" s="1053"/>
      <c r="Q28" s="1053"/>
      <c r="R28" s="1053"/>
      <c r="S28" s="1053"/>
      <c r="T28" s="1053"/>
      <c r="U28" s="1053"/>
      <c r="V28" s="1053"/>
      <c r="W28" s="1053"/>
      <c r="X28" s="1053"/>
      <c r="Y28" s="1053"/>
      <c r="Z28" s="1064"/>
      <c r="AA28" s="1064"/>
      <c r="AB28" s="1064"/>
      <c r="AC28" s="1064"/>
      <c r="AD28" s="1064"/>
      <c r="AE28" s="1064"/>
      <c r="AF28" s="1064"/>
      <c r="AG28" s="109" t="s">
        <v>95</v>
      </c>
      <c r="AH28" s="1064"/>
      <c r="AI28" s="1064"/>
      <c r="AJ28" s="1064"/>
      <c r="AK28" s="1064"/>
      <c r="AL28" s="1064"/>
      <c r="AM28" s="1064"/>
      <c r="AN28" s="1064"/>
      <c r="AO28" s="1064"/>
      <c r="AP28" s="1064"/>
      <c r="AQ28" s="1064"/>
      <c r="AR28" s="109" t="s">
        <v>95</v>
      </c>
      <c r="AS28" s="1064"/>
      <c r="AT28" s="1064"/>
      <c r="AU28" s="1064"/>
      <c r="AV28" s="1064"/>
      <c r="AW28" s="1064"/>
      <c r="AX28" s="1064"/>
      <c r="AY28" s="1064"/>
      <c r="AZ28" s="110" t="s">
        <v>98</v>
      </c>
      <c r="BA28" s="1065">
        <f t="shared" si="0"/>
        <v>0</v>
      </c>
      <c r="BB28" s="1065"/>
      <c r="BC28" s="1065"/>
      <c r="BD28" s="1065"/>
      <c r="BE28" s="1065"/>
      <c r="BF28" s="1065"/>
      <c r="BG28" s="1066"/>
    </row>
    <row r="29" spans="4:72" ht="15.75" thickBot="1" x14ac:dyDescent="0.3">
      <c r="D29" s="1832"/>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22"/>
      <c r="AA29" s="1822"/>
      <c r="AB29" s="1822"/>
      <c r="AC29" s="1822"/>
      <c r="AD29" s="1822"/>
      <c r="AE29" s="1822"/>
      <c r="AF29" s="1822"/>
      <c r="AG29" s="111" t="s">
        <v>95</v>
      </c>
      <c r="AH29" s="1822"/>
      <c r="AI29" s="1822"/>
      <c r="AJ29" s="1822"/>
      <c r="AK29" s="1822"/>
      <c r="AL29" s="1822"/>
      <c r="AM29" s="1822"/>
      <c r="AN29" s="1822"/>
      <c r="AO29" s="1822"/>
      <c r="AP29" s="1822"/>
      <c r="AQ29" s="1822"/>
      <c r="AR29" s="111" t="s">
        <v>95</v>
      </c>
      <c r="AS29" s="1822"/>
      <c r="AT29" s="1822"/>
      <c r="AU29" s="1822"/>
      <c r="AV29" s="1822"/>
      <c r="AW29" s="1822"/>
      <c r="AX29" s="1822"/>
      <c r="AY29" s="1822"/>
      <c r="AZ29" s="112" t="s">
        <v>98</v>
      </c>
      <c r="BA29" s="1019">
        <f t="shared" si="0"/>
        <v>0</v>
      </c>
      <c r="BB29" s="1019"/>
      <c r="BC29" s="1019"/>
      <c r="BD29" s="1019"/>
      <c r="BE29" s="1019"/>
      <c r="BF29" s="1019"/>
      <c r="BG29" s="1020"/>
    </row>
    <row r="30" spans="4:72" ht="15.75" thickBot="1" x14ac:dyDescent="0.3">
      <c r="D30" s="116"/>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13"/>
      <c r="AN30" s="113"/>
      <c r="AO30" s="113"/>
      <c r="AP30" s="113"/>
      <c r="AQ30" s="1823" t="s">
        <v>130</v>
      </c>
      <c r="AR30" s="1823"/>
      <c r="AS30" s="1823"/>
      <c r="AT30" s="1823"/>
      <c r="AU30" s="1823"/>
      <c r="AV30" s="1823"/>
      <c r="AW30" s="1823"/>
      <c r="AX30" s="1823"/>
      <c r="AY30" s="1823"/>
      <c r="AZ30" s="1823"/>
      <c r="BA30" s="1111">
        <f>SUM(BA18:BG28)</f>
        <v>464</v>
      </c>
      <c r="BB30" s="1111"/>
      <c r="BC30" s="1111"/>
      <c r="BD30" s="1111"/>
      <c r="BE30" s="1111"/>
      <c r="BF30" s="1111"/>
      <c r="BG30" s="1455"/>
      <c r="BT30" s="54"/>
    </row>
    <row r="31" spans="4:72" ht="16.5" thickBot="1" x14ac:dyDescent="0.3">
      <c r="D31" s="1824" t="s">
        <v>99</v>
      </c>
      <c r="E31" s="1825"/>
      <c r="F31" s="1825"/>
      <c r="G31" s="1825"/>
      <c r="H31" s="1825"/>
      <c r="I31" s="1825"/>
      <c r="J31" s="1825"/>
      <c r="K31" s="1825"/>
      <c r="L31" s="1825"/>
      <c r="M31" s="1825"/>
      <c r="N31" s="1825"/>
      <c r="O31" s="1825"/>
      <c r="P31" s="1825"/>
      <c r="Q31" s="1825"/>
      <c r="R31" s="1825"/>
      <c r="S31" s="1825"/>
      <c r="T31" s="1825"/>
      <c r="U31" s="1825"/>
      <c r="V31" s="1825"/>
      <c r="W31" s="1825"/>
      <c r="X31" s="1825"/>
      <c r="Y31" s="1825"/>
      <c r="Z31" s="1825"/>
      <c r="AA31" s="1825"/>
      <c r="AB31" s="1825"/>
      <c r="AC31" s="1825"/>
      <c r="AD31" s="182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1826"/>
    </row>
    <row r="32" spans="4:72" ht="15.75" thickBot="1" x14ac:dyDescent="0.3">
      <c r="D32" s="1828" t="s">
        <v>133</v>
      </c>
      <c r="E32" s="1829"/>
      <c r="F32" s="1829"/>
      <c r="G32" s="1829"/>
      <c r="H32" s="1829"/>
      <c r="I32" s="1829"/>
      <c r="J32" s="1829"/>
      <c r="K32" s="1829"/>
      <c r="L32" s="1829"/>
      <c r="M32" s="1829"/>
      <c r="N32" s="1829"/>
      <c r="O32" s="1829"/>
      <c r="P32" s="1829"/>
      <c r="Q32" s="1829"/>
      <c r="R32" s="1829"/>
      <c r="S32" s="1829"/>
      <c r="T32" s="1829"/>
      <c r="U32" s="1829"/>
      <c r="V32" s="1829"/>
      <c r="W32" s="1829"/>
      <c r="X32" s="1829"/>
      <c r="Y32" s="1829"/>
      <c r="Z32" s="1829"/>
      <c r="AA32" s="1829"/>
      <c r="AB32" s="1829"/>
      <c r="AC32" s="1829"/>
      <c r="AD32" s="1830"/>
      <c r="AE32" s="1815" t="s">
        <v>665</v>
      </c>
      <c r="AF32" s="1816"/>
      <c r="AG32" s="1816"/>
      <c r="AH32" s="1816"/>
      <c r="AI32" s="1816"/>
      <c r="AJ32" s="1816"/>
      <c r="AK32" s="1816"/>
      <c r="AL32" s="1816"/>
      <c r="AM32" s="1816"/>
      <c r="AN32" s="1816"/>
      <c r="AO32" s="1816"/>
      <c r="AP32" s="1816"/>
      <c r="AQ32" s="1816"/>
      <c r="AR32" s="1816"/>
      <c r="AS32" s="1816"/>
      <c r="AT32" s="1816"/>
      <c r="AU32" s="1816"/>
      <c r="AV32" s="1816"/>
      <c r="AW32" s="1816"/>
      <c r="AX32" s="1816"/>
      <c r="AY32" s="1816"/>
      <c r="AZ32" s="115" t="s">
        <v>102</v>
      </c>
      <c r="BA32" s="1179">
        <v>30</v>
      </c>
      <c r="BB32" s="1179"/>
      <c r="BC32" s="1179"/>
      <c r="BD32" s="1179"/>
      <c r="BE32" s="1179"/>
      <c r="BF32" s="1179"/>
      <c r="BG32" s="1831"/>
    </row>
    <row r="33" spans="4:59" ht="15.75" thickBot="1" x14ac:dyDescent="0.3">
      <c r="D33" s="1809"/>
      <c r="E33" s="1810"/>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c r="AD33" s="1811"/>
      <c r="AE33" s="1815" t="s">
        <v>666</v>
      </c>
      <c r="AF33" s="1816"/>
      <c r="AG33" s="1816"/>
      <c r="AH33" s="1816"/>
      <c r="AI33" s="1816"/>
      <c r="AJ33" s="1816"/>
      <c r="AK33" s="1816"/>
      <c r="AL33" s="1816"/>
      <c r="AM33" s="1816"/>
      <c r="AN33" s="1816"/>
      <c r="AO33" s="1816"/>
      <c r="AP33" s="1816"/>
      <c r="AQ33" s="1816"/>
      <c r="AR33" s="1816"/>
      <c r="AS33" s="1816"/>
      <c r="AT33" s="1816"/>
      <c r="AU33" s="1816"/>
      <c r="AV33" s="1816"/>
      <c r="AW33" s="1816"/>
      <c r="AX33" s="1816"/>
      <c r="AY33" s="1816"/>
      <c r="AZ33" s="114" t="s">
        <v>102</v>
      </c>
      <c r="BA33" s="1040">
        <v>25</v>
      </c>
      <c r="BB33" s="1040"/>
      <c r="BC33" s="1040"/>
      <c r="BD33" s="1040"/>
      <c r="BE33" s="1040"/>
      <c r="BF33" s="1040"/>
      <c r="BG33" s="1041"/>
    </row>
    <row r="34" spans="4:59" x14ac:dyDescent="0.25">
      <c r="D34" s="1809"/>
      <c r="E34" s="1810"/>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c r="AD34" s="1811"/>
      <c r="AE34" s="1817" t="s">
        <v>667</v>
      </c>
      <c r="AF34" s="1818"/>
      <c r="AG34" s="1818"/>
      <c r="AH34" s="1818"/>
      <c r="AI34" s="1818"/>
      <c r="AJ34" s="1818"/>
      <c r="AK34" s="1818"/>
      <c r="AL34" s="1818"/>
      <c r="AM34" s="1818"/>
      <c r="AN34" s="1818"/>
      <c r="AO34" s="1818"/>
      <c r="AP34" s="1818"/>
      <c r="AQ34" s="1818"/>
      <c r="AR34" s="1818"/>
      <c r="AS34" s="1818"/>
      <c r="AT34" s="1818"/>
      <c r="AU34" s="1818"/>
      <c r="AV34" s="1818"/>
      <c r="AW34" s="1818"/>
      <c r="AX34" s="1818"/>
      <c r="AY34" s="1819"/>
      <c r="AZ34" s="114" t="s">
        <v>102</v>
      </c>
      <c r="BA34" s="1040">
        <v>15</v>
      </c>
      <c r="BB34" s="1040"/>
      <c r="BC34" s="1040"/>
      <c r="BD34" s="1040"/>
      <c r="BE34" s="1040"/>
      <c r="BF34" s="1040"/>
      <c r="BG34" s="1041"/>
    </row>
    <row r="35" spans="4:59" x14ac:dyDescent="0.25">
      <c r="D35" s="1809"/>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1"/>
      <c r="AE35" s="1820" t="s">
        <v>100</v>
      </c>
      <c r="AF35" s="1043"/>
      <c r="AG35" s="1043"/>
      <c r="AH35" s="1043"/>
      <c r="AI35" s="1043"/>
      <c r="AJ35" s="1043"/>
      <c r="AK35" s="1043"/>
      <c r="AL35" s="1043"/>
      <c r="AM35" s="1043"/>
      <c r="AN35" s="1043"/>
      <c r="AO35" s="1043"/>
      <c r="AP35" s="1043"/>
      <c r="AQ35" s="1043"/>
      <c r="AR35" s="1043"/>
      <c r="AS35" s="1043"/>
      <c r="AT35" s="1043"/>
      <c r="AU35" s="1043"/>
      <c r="AV35" s="1043"/>
      <c r="AW35" s="1043"/>
      <c r="AX35" s="1043"/>
      <c r="AY35" s="1043"/>
      <c r="AZ35" s="114" t="s">
        <v>102</v>
      </c>
      <c r="BA35" s="1040"/>
      <c r="BB35" s="1040"/>
      <c r="BC35" s="1040"/>
      <c r="BD35" s="1040"/>
      <c r="BE35" s="1040"/>
      <c r="BF35" s="1040"/>
      <c r="BG35" s="1041"/>
    </row>
    <row r="36" spans="4:59" x14ac:dyDescent="0.25">
      <c r="D36" s="1809"/>
      <c r="E36" s="1810"/>
      <c r="F36" s="1810"/>
      <c r="G36" s="1810"/>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c r="AD36" s="1811"/>
      <c r="AE36" s="1820" t="s">
        <v>101</v>
      </c>
      <c r="AF36" s="1043"/>
      <c r="AG36" s="1043"/>
      <c r="AH36" s="1043"/>
      <c r="AI36" s="1043"/>
      <c r="AJ36" s="1043"/>
      <c r="AK36" s="1043"/>
      <c r="AL36" s="1043"/>
      <c r="AM36" s="1043"/>
      <c r="AN36" s="1043"/>
      <c r="AO36" s="1043"/>
      <c r="AP36" s="1043"/>
      <c r="AQ36" s="1043"/>
      <c r="AR36" s="1043"/>
      <c r="AS36" s="1043"/>
      <c r="AT36" s="1043"/>
      <c r="AU36" s="1043"/>
      <c r="AV36" s="1043"/>
      <c r="AW36" s="1043"/>
      <c r="AX36" s="1043"/>
      <c r="AY36" s="1043"/>
      <c r="AZ36" s="114" t="s">
        <v>102</v>
      </c>
      <c r="BA36" s="1040"/>
      <c r="BB36" s="1040"/>
      <c r="BC36" s="1040"/>
      <c r="BD36" s="1040"/>
      <c r="BE36" s="1040"/>
      <c r="BF36" s="1040"/>
      <c r="BG36" s="1041"/>
    </row>
    <row r="37" spans="4:59" x14ac:dyDescent="0.25">
      <c r="D37" s="1809"/>
      <c r="E37" s="1810"/>
      <c r="F37" s="1810"/>
      <c r="G37" s="1810"/>
      <c r="H37" s="1810"/>
      <c r="I37" s="1810"/>
      <c r="J37" s="1810"/>
      <c r="K37" s="1810"/>
      <c r="L37" s="1810"/>
      <c r="M37" s="1810"/>
      <c r="N37" s="1810"/>
      <c r="O37" s="1810"/>
      <c r="P37" s="1810"/>
      <c r="Q37" s="1810"/>
      <c r="R37" s="1810"/>
      <c r="S37" s="1810"/>
      <c r="T37" s="1810"/>
      <c r="U37" s="1810"/>
      <c r="V37" s="1810"/>
      <c r="W37" s="1810"/>
      <c r="X37" s="1810"/>
      <c r="Y37" s="1810"/>
      <c r="Z37" s="1810"/>
      <c r="AA37" s="1810"/>
      <c r="AB37" s="1810"/>
      <c r="AC37" s="1810"/>
      <c r="AD37" s="1811"/>
      <c r="AE37" s="1821" t="s">
        <v>103</v>
      </c>
      <c r="AF37" s="1037"/>
      <c r="AG37" s="1037"/>
      <c r="AH37" s="1037"/>
      <c r="AI37" s="1037"/>
      <c r="AJ37" s="1037"/>
      <c r="AK37" s="1037"/>
      <c r="AL37" s="1037"/>
      <c r="AM37" s="1037"/>
      <c r="AN37" s="1037"/>
      <c r="AO37" s="1037"/>
      <c r="AP37" s="1037"/>
      <c r="AQ37" s="1037"/>
      <c r="AR37" s="1037"/>
      <c r="AS37" s="1037"/>
      <c r="AT37" s="1037"/>
      <c r="AU37" s="1037"/>
      <c r="AV37" s="1037"/>
      <c r="AW37" s="1037"/>
      <c r="AX37" s="1037"/>
      <c r="AY37" s="1037"/>
      <c r="AZ37" s="1037"/>
      <c r="BA37" s="1044">
        <f>SUM(BA32:BG35)</f>
        <v>70</v>
      </c>
      <c r="BB37" s="1044"/>
      <c r="BC37" s="1044"/>
      <c r="BD37" s="1044"/>
      <c r="BE37" s="1044"/>
      <c r="BF37" s="1044"/>
      <c r="BG37" s="1045"/>
    </row>
    <row r="38" spans="4:59" ht="15.75" thickBot="1" x14ac:dyDescent="0.3">
      <c r="D38" s="1809"/>
      <c r="E38" s="1810"/>
      <c r="F38" s="1810"/>
      <c r="G38" s="1810"/>
      <c r="H38" s="1810"/>
      <c r="I38" s="1810"/>
      <c r="J38" s="1810"/>
      <c r="K38" s="1810"/>
      <c r="L38" s="1810"/>
      <c r="M38" s="1810"/>
      <c r="N38" s="1810"/>
      <c r="O38" s="1810"/>
      <c r="P38" s="1810"/>
      <c r="Q38" s="1810"/>
      <c r="R38" s="1810"/>
      <c r="S38" s="1810"/>
      <c r="T38" s="1810"/>
      <c r="U38" s="1810"/>
      <c r="V38" s="1810"/>
      <c r="W38" s="1810"/>
      <c r="X38" s="1810"/>
      <c r="Y38" s="1810"/>
      <c r="Z38" s="1810"/>
      <c r="AA38" s="1810"/>
      <c r="AB38" s="1810"/>
      <c r="AC38" s="1810"/>
      <c r="AD38" s="1811"/>
      <c r="AE38" s="1827" t="s">
        <v>132</v>
      </c>
      <c r="AF38" s="1039"/>
      <c r="AG38" s="1039"/>
      <c r="AH38" s="1039"/>
      <c r="AI38" s="1039"/>
      <c r="AJ38" s="1039"/>
      <c r="AK38" s="1039"/>
      <c r="AL38" s="1039"/>
      <c r="AM38" s="1039"/>
      <c r="AN38" s="1039"/>
      <c r="AO38" s="1039"/>
      <c r="AP38" s="1039"/>
      <c r="AQ38" s="1039"/>
      <c r="AR38" s="1039"/>
      <c r="AS38" s="1039"/>
      <c r="AT38" s="1039"/>
      <c r="AU38" s="1039"/>
      <c r="AV38" s="1039"/>
      <c r="AW38" s="1039"/>
      <c r="AX38" s="1039"/>
      <c r="AY38" s="1039"/>
      <c r="AZ38" s="1039"/>
      <c r="BA38" s="1034">
        <f>BA30-BA37</f>
        <v>394</v>
      </c>
      <c r="BB38" s="1034"/>
      <c r="BC38" s="1034"/>
      <c r="BD38" s="1034"/>
      <c r="BE38" s="1034"/>
      <c r="BF38" s="1034"/>
      <c r="BG38" s="1035"/>
    </row>
    <row r="39" spans="4:59" ht="15.75" thickBot="1" x14ac:dyDescent="0.3">
      <c r="D39" s="1812"/>
      <c r="E39" s="1813"/>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4"/>
      <c r="AE39" s="1808" t="s">
        <v>131</v>
      </c>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31">
        <f>BA38/168</f>
        <v>2.3452380952380953</v>
      </c>
      <c r="BB39" s="1032"/>
      <c r="BC39" s="1032"/>
      <c r="BD39" s="1032"/>
      <c r="BE39" s="1032"/>
      <c r="BF39" s="1032"/>
      <c r="BG39" s="1033"/>
    </row>
  </sheetData>
  <sheetProtection algorithmName="SHA-512" hashValue="xdxP3SKgVT4zmFUxzBC5itv0Dle6259Ms3eeRE9iq+mCkanLR2w+/szM+wA16p0ngEBbqGaJzDxQ0BZWu+cTbw==" saltValue="s+iiDbB6ktUL9MyPutBPyw==" spinCount="100000" sheet="1" selectLockedCells="1" selectUnlockedCells="1"/>
  <mergeCells count="133">
    <mergeCell ref="D2:BG2"/>
    <mergeCell ref="D3:BG3"/>
    <mergeCell ref="N5:W5"/>
    <mergeCell ref="X5:AB5"/>
    <mergeCell ref="AG5:AP5"/>
    <mergeCell ref="AQ5:AU5"/>
    <mergeCell ref="N6:W6"/>
    <mergeCell ref="X6:AB6"/>
    <mergeCell ref="AG6:AP6"/>
    <mergeCell ref="AQ6:AU6"/>
    <mergeCell ref="AW10:AZ10"/>
    <mergeCell ref="BA10:BC10"/>
    <mergeCell ref="D12:BG12"/>
    <mergeCell ref="D13:BG13"/>
    <mergeCell ref="D14:BG15"/>
    <mergeCell ref="D16:N17"/>
    <mergeCell ref="N7:W7"/>
    <mergeCell ref="X7:AB7"/>
    <mergeCell ref="AG7:AP7"/>
    <mergeCell ref="AQ7:AU7"/>
    <mergeCell ref="N8:W8"/>
    <mergeCell ref="X8:AB8"/>
    <mergeCell ref="AG8:AP8"/>
    <mergeCell ref="AQ8:AU8"/>
    <mergeCell ref="N9:W9"/>
    <mergeCell ref="X9:AB9"/>
    <mergeCell ref="AG9:AP9"/>
    <mergeCell ref="AQ9:AU9"/>
    <mergeCell ref="N10:W10"/>
    <mergeCell ref="X10:AB10"/>
    <mergeCell ref="AG10:AP10"/>
    <mergeCell ref="AQ10:AU10"/>
    <mergeCell ref="O16:Y17"/>
    <mergeCell ref="Z16:AF17"/>
    <mergeCell ref="AG16:AG17"/>
    <mergeCell ref="AH16:AQ17"/>
    <mergeCell ref="AR16:AR17"/>
    <mergeCell ref="AS16:AY17"/>
    <mergeCell ref="AZ16:AZ17"/>
    <mergeCell ref="BA16:BG17"/>
    <mergeCell ref="D19:N19"/>
    <mergeCell ref="O19:Y19"/>
    <mergeCell ref="Z19:AF19"/>
    <mergeCell ref="AH19:AQ19"/>
    <mergeCell ref="AS19:AY19"/>
    <mergeCell ref="BA19:BG19"/>
    <mergeCell ref="D18:N18"/>
    <mergeCell ref="O18:Y18"/>
    <mergeCell ref="Z18:AF18"/>
    <mergeCell ref="AH18:AQ18"/>
    <mergeCell ref="AS18:AY18"/>
    <mergeCell ref="BA18:BG18"/>
    <mergeCell ref="D20:N20"/>
    <mergeCell ref="O20:Y20"/>
    <mergeCell ref="Z20:AF20"/>
    <mergeCell ref="AH20:AQ20"/>
    <mergeCell ref="AS20:AY20"/>
    <mergeCell ref="BA20:BG20"/>
    <mergeCell ref="D21:N21"/>
    <mergeCell ref="O21:Y21"/>
    <mergeCell ref="Z21:AF21"/>
    <mergeCell ref="AH21:AQ21"/>
    <mergeCell ref="AS21:AY21"/>
    <mergeCell ref="BA21:BG21"/>
    <mergeCell ref="D22:N22"/>
    <mergeCell ref="O22:Y22"/>
    <mergeCell ref="Z22:AF22"/>
    <mergeCell ref="AH22:AQ22"/>
    <mergeCell ref="AS22:AY22"/>
    <mergeCell ref="BA22:BG22"/>
    <mergeCell ref="D23:N23"/>
    <mergeCell ref="O23:Y23"/>
    <mergeCell ref="Z23:AF23"/>
    <mergeCell ref="AH23:AQ23"/>
    <mergeCell ref="AS23:AY23"/>
    <mergeCell ref="BA23:BG23"/>
    <mergeCell ref="D24:N24"/>
    <mergeCell ref="O24:Y24"/>
    <mergeCell ref="Z24:AF24"/>
    <mergeCell ref="AH24:AQ24"/>
    <mergeCell ref="AS24:AY24"/>
    <mergeCell ref="BA24:BG24"/>
    <mergeCell ref="D25:N25"/>
    <mergeCell ref="O25:Y25"/>
    <mergeCell ref="Z25:AF25"/>
    <mergeCell ref="AH25:AQ25"/>
    <mergeCell ref="AS25:AY25"/>
    <mergeCell ref="BA25:BG25"/>
    <mergeCell ref="D26:N26"/>
    <mergeCell ref="O26:Y26"/>
    <mergeCell ref="Z26:AF26"/>
    <mergeCell ref="AH26:AQ26"/>
    <mergeCell ref="AS26:AY26"/>
    <mergeCell ref="BA26:BG26"/>
    <mergeCell ref="D32:AD32"/>
    <mergeCell ref="AE32:AY32"/>
    <mergeCell ref="BA32:BG32"/>
    <mergeCell ref="D27:N27"/>
    <mergeCell ref="O27:Y27"/>
    <mergeCell ref="Z27:AF27"/>
    <mergeCell ref="AH27:AQ27"/>
    <mergeCell ref="AS27:AY27"/>
    <mergeCell ref="BA27:BG27"/>
    <mergeCell ref="D28:N28"/>
    <mergeCell ref="O28:Y28"/>
    <mergeCell ref="Z28:AF28"/>
    <mergeCell ref="AH28:AQ28"/>
    <mergeCell ref="AS28:AY28"/>
    <mergeCell ref="BA28:BG28"/>
    <mergeCell ref="D29:N29"/>
    <mergeCell ref="O29:Y29"/>
    <mergeCell ref="Z29:AF29"/>
    <mergeCell ref="AH29:AQ29"/>
    <mergeCell ref="AS29:AY29"/>
    <mergeCell ref="BA29:BG29"/>
    <mergeCell ref="AQ30:AZ30"/>
    <mergeCell ref="BA30:BG30"/>
    <mergeCell ref="D31:BG31"/>
    <mergeCell ref="BA37:BG37"/>
    <mergeCell ref="AE38:AZ38"/>
    <mergeCell ref="BA38:BG38"/>
    <mergeCell ref="AE39:AZ39"/>
    <mergeCell ref="BA39:BG39"/>
    <mergeCell ref="D33:AD39"/>
    <mergeCell ref="AE33:AY33"/>
    <mergeCell ref="BA33:BG33"/>
    <mergeCell ref="AE34:AY34"/>
    <mergeCell ref="BA34:BG34"/>
    <mergeCell ref="AE35:AY35"/>
    <mergeCell ref="BA35:BG35"/>
    <mergeCell ref="AE36:AY36"/>
    <mergeCell ref="BA36:BG36"/>
    <mergeCell ref="AE37:AZ37"/>
  </mergeCells>
  <printOptions horizontalCentered="1"/>
  <pageMargins left="0.45" right="0.45" top="1" bottom="0.25" header="0.3" footer="0.3"/>
  <pageSetup scale="99" fitToHeight="0" orientation="portrait" r:id="rId1"/>
  <headerFooter>
    <oddHeader>&amp;C&amp;G</oddHeader>
  </headerFooter>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B1:V30"/>
  <sheetViews>
    <sheetView showGridLines="0" showRowColHeaders="0" zoomScaleNormal="100" workbookViewId="0">
      <selection activeCell="F41" sqref="F41"/>
    </sheetView>
  </sheetViews>
  <sheetFormatPr defaultRowHeight="15" x14ac:dyDescent="0.25"/>
  <cols>
    <col min="1" max="1" width="3" customWidth="1"/>
    <col min="2" max="2" width="22" customWidth="1"/>
    <col min="3" max="3" width="3" customWidth="1"/>
    <col min="4" max="4" width="4.85546875" style="53" customWidth="1"/>
    <col min="5" max="5" width="12.42578125" style="53" customWidth="1"/>
    <col min="6" max="6" width="8.5703125" style="53" customWidth="1"/>
    <col min="7" max="7" width="13.85546875" style="53" customWidth="1"/>
    <col min="8" max="21" width="8.5703125" customWidth="1"/>
  </cols>
  <sheetData>
    <row r="1" spans="2:22" ht="15.75" thickBot="1" x14ac:dyDescent="0.3"/>
    <row r="2" spans="2:22" ht="15" customHeight="1" x14ac:dyDescent="0.25">
      <c r="D2" s="1169" t="s">
        <v>104</v>
      </c>
      <c r="E2" s="1844" t="s">
        <v>105</v>
      </c>
      <c r="F2" s="1844" t="s">
        <v>106</v>
      </c>
      <c r="G2" s="1844" t="s">
        <v>107</v>
      </c>
      <c r="H2" s="1155" t="s">
        <v>108</v>
      </c>
      <c r="I2" s="1155"/>
      <c r="J2" s="1155"/>
      <c r="K2" s="1155"/>
      <c r="L2" s="1155"/>
      <c r="M2" s="1155"/>
      <c r="N2" s="1155"/>
      <c r="O2" s="1155"/>
      <c r="P2" s="1155"/>
      <c r="Q2" s="1155"/>
      <c r="R2" s="1155"/>
      <c r="S2" s="1155"/>
      <c r="T2" s="1155"/>
      <c r="U2" s="1156"/>
    </row>
    <row r="3" spans="2:22" x14ac:dyDescent="0.25">
      <c r="D3" s="1170"/>
      <c r="E3" s="1845"/>
      <c r="F3" s="1845"/>
      <c r="G3" s="1845"/>
      <c r="H3" s="1158"/>
      <c r="I3" s="1158"/>
      <c r="J3" s="1158"/>
      <c r="K3" s="1158"/>
      <c r="L3" s="1158"/>
      <c r="M3" s="1158"/>
      <c r="N3" s="1158"/>
      <c r="O3" s="1158"/>
      <c r="P3" s="1158"/>
      <c r="Q3" s="1158"/>
      <c r="R3" s="1158"/>
      <c r="S3" s="1158"/>
      <c r="T3" s="1158"/>
      <c r="U3" s="1159"/>
    </row>
    <row r="4" spans="2:22" ht="60.75" customHeight="1" thickBot="1" x14ac:dyDescent="0.3">
      <c r="B4" s="53"/>
      <c r="D4" s="1170"/>
      <c r="E4" s="1845"/>
      <c r="F4" s="1845"/>
      <c r="G4" s="1845"/>
      <c r="H4" s="1158"/>
      <c r="I4" s="1158"/>
      <c r="J4" s="1158"/>
      <c r="K4" s="1158"/>
      <c r="L4" s="1158"/>
      <c r="M4" s="1158"/>
      <c r="N4" s="1158"/>
      <c r="O4" s="1158"/>
      <c r="P4" s="1158"/>
      <c r="Q4" s="1158"/>
      <c r="R4" s="1158"/>
      <c r="S4" s="1158"/>
      <c r="T4" s="1158"/>
      <c r="U4" s="1159"/>
      <c r="V4" s="26"/>
    </row>
    <row r="5" spans="2:22" ht="15.75" thickBot="1" x14ac:dyDescent="0.3">
      <c r="D5" s="1171"/>
      <c r="E5" s="1846"/>
      <c r="F5" s="1846"/>
      <c r="G5" s="1150"/>
      <c r="H5" s="48" t="s">
        <v>109</v>
      </c>
      <c r="I5" s="46" t="s">
        <v>109</v>
      </c>
      <c r="J5" s="48" t="s">
        <v>109</v>
      </c>
      <c r="K5" s="46" t="s">
        <v>109</v>
      </c>
      <c r="L5" s="48" t="s">
        <v>109</v>
      </c>
      <c r="M5" s="46" t="s">
        <v>109</v>
      </c>
      <c r="N5" s="48" t="s">
        <v>109</v>
      </c>
      <c r="O5" s="46" t="s">
        <v>109</v>
      </c>
      <c r="P5" s="48" t="s">
        <v>109</v>
      </c>
      <c r="Q5" s="46" t="s">
        <v>109</v>
      </c>
      <c r="R5" s="48" t="s">
        <v>109</v>
      </c>
      <c r="S5" s="46" t="s">
        <v>109</v>
      </c>
      <c r="T5" s="48" t="s">
        <v>109</v>
      </c>
      <c r="U5" s="47" t="s">
        <v>109</v>
      </c>
    </row>
    <row r="6" spans="2:22" ht="15.75" thickBot="1" x14ac:dyDescent="0.3">
      <c r="D6" s="1163" t="s">
        <v>113</v>
      </c>
      <c r="E6" s="1164"/>
      <c r="F6" s="1164"/>
      <c r="G6" s="1165"/>
      <c r="H6" s="67" t="s">
        <v>155</v>
      </c>
      <c r="I6" s="68" t="s">
        <v>156</v>
      </c>
      <c r="J6" s="67" t="s">
        <v>157</v>
      </c>
      <c r="K6" s="68" t="s">
        <v>158</v>
      </c>
      <c r="L6" s="67" t="s">
        <v>159</v>
      </c>
      <c r="M6" s="68" t="s">
        <v>160</v>
      </c>
      <c r="N6" s="67" t="s">
        <v>161</v>
      </c>
      <c r="O6" s="68" t="s">
        <v>162</v>
      </c>
      <c r="P6" s="67"/>
      <c r="Q6" s="68"/>
      <c r="R6" s="67"/>
      <c r="S6" s="68"/>
      <c r="T6" s="67"/>
      <c r="U6" s="69"/>
    </row>
    <row r="7" spans="2:22" ht="18.75" x14ac:dyDescent="0.25">
      <c r="B7" s="98"/>
      <c r="D7" s="43">
        <v>1</v>
      </c>
      <c r="E7" s="56">
        <v>44907</v>
      </c>
      <c r="F7" s="57" t="s">
        <v>140</v>
      </c>
      <c r="G7" s="58">
        <v>5</v>
      </c>
      <c r="H7" s="59" t="s">
        <v>95</v>
      </c>
      <c r="I7" s="59" t="s">
        <v>95</v>
      </c>
      <c r="J7" s="59"/>
      <c r="K7" s="59"/>
      <c r="L7" s="59" t="s">
        <v>95</v>
      </c>
      <c r="M7" s="59"/>
      <c r="N7" s="59"/>
      <c r="O7" s="59"/>
      <c r="P7" s="59"/>
      <c r="Q7" s="59"/>
      <c r="R7" s="59"/>
      <c r="S7" s="59"/>
      <c r="T7" s="59"/>
      <c r="U7" s="60"/>
    </row>
    <row r="8" spans="2:22" ht="15.75" x14ac:dyDescent="0.25">
      <c r="B8" s="117"/>
      <c r="D8" s="44">
        <v>2</v>
      </c>
      <c r="E8" s="56">
        <v>44908</v>
      </c>
      <c r="F8" s="57" t="s">
        <v>141</v>
      </c>
      <c r="G8" s="61">
        <v>6</v>
      </c>
      <c r="H8" s="59" t="s">
        <v>95</v>
      </c>
      <c r="I8" s="59" t="s">
        <v>95</v>
      </c>
      <c r="J8" s="36"/>
      <c r="K8" s="36"/>
      <c r="L8" s="36" t="s">
        <v>95</v>
      </c>
      <c r="M8" s="36"/>
      <c r="N8" s="36"/>
      <c r="O8" s="36"/>
      <c r="P8" s="36"/>
      <c r="Q8" s="36"/>
      <c r="R8" s="36"/>
      <c r="S8" s="36"/>
      <c r="T8" s="36"/>
      <c r="U8" s="17"/>
    </row>
    <row r="9" spans="2:22" ht="15.75" x14ac:dyDescent="0.25">
      <c r="B9" s="117"/>
      <c r="D9" s="44">
        <v>3</v>
      </c>
      <c r="E9" s="56">
        <v>44909</v>
      </c>
      <c r="F9" s="57" t="s">
        <v>142</v>
      </c>
      <c r="G9" s="61">
        <v>7</v>
      </c>
      <c r="H9" s="59"/>
      <c r="I9" s="59" t="s">
        <v>95</v>
      </c>
      <c r="J9" s="36" t="s">
        <v>95</v>
      </c>
      <c r="K9" s="36"/>
      <c r="L9" s="36"/>
      <c r="M9" s="36" t="s">
        <v>95</v>
      </c>
      <c r="N9" s="36"/>
      <c r="O9" s="36"/>
      <c r="P9" s="36"/>
      <c r="Q9" s="36"/>
      <c r="R9" s="36"/>
      <c r="S9" s="36"/>
      <c r="T9" s="36"/>
      <c r="U9" s="17"/>
    </row>
    <row r="10" spans="2:22" ht="15.75" x14ac:dyDescent="0.25">
      <c r="B10" s="117"/>
      <c r="D10" s="44">
        <v>4</v>
      </c>
      <c r="E10" s="56">
        <v>44910</v>
      </c>
      <c r="F10" s="57" t="s">
        <v>143</v>
      </c>
      <c r="G10" s="61">
        <v>4</v>
      </c>
      <c r="H10" s="59" t="s">
        <v>95</v>
      </c>
      <c r="I10" s="59"/>
      <c r="J10" s="36"/>
      <c r="K10" s="36" t="s">
        <v>95</v>
      </c>
      <c r="L10" s="36"/>
      <c r="M10" s="36" t="s">
        <v>95</v>
      </c>
      <c r="N10" s="36" t="s">
        <v>95</v>
      </c>
      <c r="O10" s="36" t="s">
        <v>95</v>
      </c>
      <c r="P10" s="36"/>
      <c r="Q10" s="36"/>
      <c r="R10" s="36"/>
      <c r="S10" s="36"/>
      <c r="T10" s="36"/>
      <c r="U10" s="17"/>
    </row>
    <row r="11" spans="2:22" ht="15.75" x14ac:dyDescent="0.25">
      <c r="B11" s="117"/>
      <c r="D11" s="44">
        <v>5</v>
      </c>
      <c r="E11" s="56">
        <v>44911</v>
      </c>
      <c r="F11" s="57" t="s">
        <v>144</v>
      </c>
      <c r="G11" s="61">
        <v>5</v>
      </c>
      <c r="H11" s="59"/>
      <c r="I11" s="59" t="s">
        <v>95</v>
      </c>
      <c r="J11" s="36" t="s">
        <v>95</v>
      </c>
      <c r="K11" s="36"/>
      <c r="L11" s="36"/>
      <c r="M11" s="36" t="s">
        <v>95</v>
      </c>
      <c r="N11" s="36"/>
      <c r="O11" s="36"/>
      <c r="P11" s="36"/>
      <c r="Q11" s="36"/>
      <c r="R11" s="36"/>
      <c r="S11" s="36"/>
      <c r="T11" s="36"/>
      <c r="U11" s="17"/>
    </row>
    <row r="12" spans="2:22" ht="15.75" x14ac:dyDescent="0.25">
      <c r="B12" s="117"/>
      <c r="D12" s="44">
        <v>6</v>
      </c>
      <c r="E12" s="56">
        <v>44912</v>
      </c>
      <c r="F12" s="57" t="s">
        <v>145</v>
      </c>
      <c r="G12" s="61">
        <v>7</v>
      </c>
      <c r="H12" s="59" t="s">
        <v>95</v>
      </c>
      <c r="I12" s="59"/>
      <c r="J12" s="36"/>
      <c r="K12" s="36" t="s">
        <v>95</v>
      </c>
      <c r="L12" s="36"/>
      <c r="M12" s="36" t="s">
        <v>95</v>
      </c>
      <c r="N12" s="36" t="s">
        <v>95</v>
      </c>
      <c r="O12" s="36" t="s">
        <v>95</v>
      </c>
      <c r="P12" s="36"/>
      <c r="Q12" s="36"/>
      <c r="R12" s="36"/>
      <c r="S12" s="36"/>
      <c r="T12" s="36"/>
      <c r="U12" s="17"/>
    </row>
    <row r="13" spans="2:22" ht="15.75" x14ac:dyDescent="0.25">
      <c r="B13" s="117"/>
      <c r="D13" s="44">
        <v>7</v>
      </c>
      <c r="E13" s="56">
        <v>44913</v>
      </c>
      <c r="F13" s="57" t="s">
        <v>146</v>
      </c>
      <c r="G13" s="61">
        <v>9</v>
      </c>
      <c r="H13" s="59" t="s">
        <v>95</v>
      </c>
      <c r="I13" s="36"/>
      <c r="J13" s="36" t="s">
        <v>95</v>
      </c>
      <c r="K13" s="36"/>
      <c r="L13" s="36"/>
      <c r="M13" s="36" t="s">
        <v>95</v>
      </c>
      <c r="N13" s="36"/>
      <c r="O13" s="36"/>
      <c r="P13" s="36"/>
      <c r="Q13" s="36"/>
      <c r="R13" s="36"/>
      <c r="S13" s="36"/>
      <c r="T13" s="36"/>
      <c r="U13" s="17"/>
    </row>
    <row r="14" spans="2:22" ht="15.75" x14ac:dyDescent="0.25">
      <c r="B14" s="117"/>
      <c r="D14" s="44">
        <v>8</v>
      </c>
      <c r="E14" s="56">
        <v>44914</v>
      </c>
      <c r="F14" s="57" t="s">
        <v>147</v>
      </c>
      <c r="G14" s="61">
        <v>6</v>
      </c>
      <c r="H14" s="59"/>
      <c r="I14" s="36" t="s">
        <v>95</v>
      </c>
      <c r="J14" s="36" t="s">
        <v>95</v>
      </c>
      <c r="K14" s="36"/>
      <c r="L14" s="36"/>
      <c r="M14" s="36" t="s">
        <v>95</v>
      </c>
      <c r="N14" s="36"/>
      <c r="O14" s="36"/>
      <c r="P14" s="36"/>
      <c r="Q14" s="36"/>
      <c r="R14" s="36"/>
      <c r="S14" s="36"/>
      <c r="T14" s="36"/>
      <c r="U14" s="17"/>
    </row>
    <row r="15" spans="2:22" ht="15.75" x14ac:dyDescent="0.25">
      <c r="B15" s="117"/>
      <c r="D15" s="44">
        <v>9</v>
      </c>
      <c r="E15" s="56">
        <v>44915</v>
      </c>
      <c r="F15" s="57" t="s">
        <v>148</v>
      </c>
      <c r="G15" s="61">
        <v>5</v>
      </c>
      <c r="H15" s="59" t="s">
        <v>95</v>
      </c>
      <c r="I15" s="36" t="s">
        <v>95</v>
      </c>
      <c r="J15" s="36"/>
      <c r="K15" s="36"/>
      <c r="L15" s="36" t="s">
        <v>95</v>
      </c>
      <c r="M15" s="36"/>
      <c r="N15" s="36"/>
      <c r="O15" s="36"/>
      <c r="P15" s="36"/>
      <c r="Q15" s="36"/>
      <c r="R15" s="36"/>
      <c r="S15" s="36"/>
      <c r="T15" s="36"/>
      <c r="U15" s="17"/>
    </row>
    <row r="16" spans="2:22" ht="15.75" x14ac:dyDescent="0.25">
      <c r="B16" s="117"/>
      <c r="D16" s="44">
        <v>10</v>
      </c>
      <c r="E16" s="56">
        <v>44916</v>
      </c>
      <c r="F16" s="57" t="s">
        <v>149</v>
      </c>
      <c r="G16" s="61">
        <v>4</v>
      </c>
      <c r="H16" s="59"/>
      <c r="I16" s="36"/>
      <c r="J16" s="36" t="s">
        <v>95</v>
      </c>
      <c r="K16" s="36" t="s">
        <v>95</v>
      </c>
      <c r="L16" s="36"/>
      <c r="M16" s="36" t="s">
        <v>95</v>
      </c>
      <c r="N16" s="36"/>
      <c r="O16" s="36"/>
      <c r="P16" s="36"/>
      <c r="Q16" s="36"/>
      <c r="R16" s="36"/>
      <c r="S16" s="36"/>
      <c r="T16" s="36"/>
      <c r="U16" s="17"/>
    </row>
    <row r="17" spans="2:21" ht="15.75" x14ac:dyDescent="0.25">
      <c r="B17" s="117"/>
      <c r="D17" s="44">
        <v>11</v>
      </c>
      <c r="E17" s="56">
        <v>44917</v>
      </c>
      <c r="F17" s="57" t="s">
        <v>150</v>
      </c>
      <c r="G17" s="61">
        <v>4</v>
      </c>
      <c r="H17" s="59" t="s">
        <v>95</v>
      </c>
      <c r="I17" s="36" t="s">
        <v>95</v>
      </c>
      <c r="J17" s="36"/>
      <c r="K17" s="36"/>
      <c r="L17" s="36" t="s">
        <v>95</v>
      </c>
      <c r="M17" s="36"/>
      <c r="N17" s="36"/>
      <c r="O17" s="36"/>
      <c r="P17" s="36"/>
      <c r="Q17" s="36"/>
      <c r="R17" s="36"/>
      <c r="S17" s="36"/>
      <c r="T17" s="36"/>
      <c r="U17" s="17"/>
    </row>
    <row r="18" spans="2:21" ht="15.75" x14ac:dyDescent="0.25">
      <c r="B18" s="117"/>
      <c r="D18" s="44">
        <v>12</v>
      </c>
      <c r="E18" s="56">
        <v>44918</v>
      </c>
      <c r="F18" s="57" t="s">
        <v>151</v>
      </c>
      <c r="G18" s="61">
        <v>8</v>
      </c>
      <c r="H18" s="59" t="s">
        <v>95</v>
      </c>
      <c r="I18" s="36" t="s">
        <v>95</v>
      </c>
      <c r="J18" s="36"/>
      <c r="K18" s="36"/>
      <c r="L18" s="36" t="s">
        <v>95</v>
      </c>
      <c r="M18" s="36"/>
      <c r="N18" s="36"/>
      <c r="O18" s="36"/>
      <c r="P18" s="36"/>
      <c r="Q18" s="36"/>
      <c r="R18" s="36"/>
      <c r="S18" s="36"/>
      <c r="T18" s="36"/>
      <c r="U18" s="17"/>
    </row>
    <row r="19" spans="2:21" ht="15.75" x14ac:dyDescent="0.25">
      <c r="B19" s="117"/>
      <c r="D19" s="44">
        <v>13</v>
      </c>
      <c r="E19" s="56">
        <v>44919</v>
      </c>
      <c r="F19" s="57" t="s">
        <v>152</v>
      </c>
      <c r="G19" s="61">
        <v>9</v>
      </c>
      <c r="H19" s="59" t="s">
        <v>95</v>
      </c>
      <c r="I19" s="36"/>
      <c r="J19" s="36"/>
      <c r="K19" s="36" t="s">
        <v>95</v>
      </c>
      <c r="L19" s="36"/>
      <c r="M19" s="36" t="s">
        <v>95</v>
      </c>
      <c r="N19" s="36" t="s">
        <v>95</v>
      </c>
      <c r="O19" s="36" t="s">
        <v>95</v>
      </c>
      <c r="P19" s="36"/>
      <c r="Q19" s="36"/>
      <c r="R19" s="36"/>
      <c r="S19" s="36"/>
      <c r="T19" s="36"/>
      <c r="U19" s="17"/>
    </row>
    <row r="20" spans="2:21" x14ac:dyDescent="0.25">
      <c r="B20" s="55"/>
      <c r="D20" s="44">
        <v>14</v>
      </c>
      <c r="E20" s="56">
        <v>44920</v>
      </c>
      <c r="F20" s="57" t="s">
        <v>153</v>
      </c>
      <c r="G20" s="61">
        <v>5</v>
      </c>
      <c r="H20" s="59" t="s">
        <v>95</v>
      </c>
      <c r="I20" s="36"/>
      <c r="J20" s="36" t="s">
        <v>95</v>
      </c>
      <c r="K20" s="36"/>
      <c r="L20" s="36"/>
      <c r="M20" s="36" t="s">
        <v>95</v>
      </c>
      <c r="N20" s="36"/>
      <c r="O20" s="36"/>
      <c r="P20" s="36"/>
      <c r="Q20" s="36"/>
      <c r="R20" s="36"/>
      <c r="S20" s="36"/>
      <c r="T20" s="36"/>
      <c r="U20" s="17"/>
    </row>
    <row r="21" spans="2:21" x14ac:dyDescent="0.25">
      <c r="B21" s="55"/>
      <c r="D21" s="44">
        <v>15</v>
      </c>
      <c r="E21" s="56">
        <v>44921</v>
      </c>
      <c r="F21" s="57" t="s">
        <v>154</v>
      </c>
      <c r="G21" s="61">
        <v>6</v>
      </c>
      <c r="H21" s="59" t="s">
        <v>95</v>
      </c>
      <c r="I21" s="36" t="s">
        <v>95</v>
      </c>
      <c r="J21" s="36"/>
      <c r="K21" s="36"/>
      <c r="L21" s="36"/>
      <c r="M21" s="36" t="s">
        <v>95</v>
      </c>
      <c r="N21" s="36"/>
      <c r="O21" s="36"/>
      <c r="P21" s="36"/>
      <c r="Q21" s="36"/>
      <c r="R21" s="36"/>
      <c r="S21" s="36"/>
      <c r="T21" s="36"/>
      <c r="U21" s="17"/>
    </row>
    <row r="22" spans="2:21" x14ac:dyDescent="0.25">
      <c r="B22" s="55"/>
      <c r="D22" s="44">
        <v>16</v>
      </c>
      <c r="E22" s="56"/>
      <c r="F22" s="57"/>
      <c r="G22" s="61"/>
      <c r="H22" s="59"/>
      <c r="I22" s="36"/>
      <c r="J22" s="36"/>
      <c r="K22" s="36"/>
      <c r="L22" s="36"/>
      <c r="M22" s="36"/>
      <c r="N22" s="36"/>
      <c r="O22" s="36"/>
      <c r="P22" s="36"/>
      <c r="Q22" s="36"/>
      <c r="R22" s="36"/>
      <c r="S22" s="36"/>
      <c r="T22" s="36"/>
      <c r="U22" s="17"/>
    </row>
    <row r="23" spans="2:21" x14ac:dyDescent="0.25">
      <c r="D23" s="44">
        <v>17</v>
      </c>
      <c r="E23" s="56"/>
      <c r="F23" s="57"/>
      <c r="G23" s="61"/>
      <c r="H23" s="59"/>
      <c r="I23" s="36"/>
      <c r="J23" s="36"/>
      <c r="K23" s="36"/>
      <c r="L23" s="36"/>
      <c r="M23" s="36"/>
      <c r="N23" s="36"/>
      <c r="O23" s="36"/>
      <c r="P23" s="36"/>
      <c r="Q23" s="36"/>
      <c r="R23" s="36"/>
      <c r="S23" s="36"/>
      <c r="T23" s="36"/>
      <c r="U23" s="17"/>
    </row>
    <row r="24" spans="2:21" x14ac:dyDescent="0.25">
      <c r="D24" s="44">
        <v>18</v>
      </c>
      <c r="E24" s="56"/>
      <c r="F24" s="57"/>
      <c r="G24" s="61"/>
      <c r="H24" s="59"/>
      <c r="I24" s="36"/>
      <c r="J24" s="36"/>
      <c r="K24" s="36"/>
      <c r="L24" s="36"/>
      <c r="M24" s="36"/>
      <c r="N24" s="36"/>
      <c r="O24" s="36"/>
      <c r="P24" s="36"/>
      <c r="Q24" s="36"/>
      <c r="R24" s="36"/>
      <c r="S24" s="36"/>
      <c r="T24" s="36"/>
      <c r="U24" s="17"/>
    </row>
    <row r="25" spans="2:21" x14ac:dyDescent="0.25">
      <c r="D25" s="44">
        <v>19</v>
      </c>
      <c r="E25" s="56"/>
      <c r="F25" s="57"/>
      <c r="G25" s="61"/>
      <c r="H25" s="59"/>
      <c r="I25" s="36"/>
      <c r="J25" s="36"/>
      <c r="K25" s="36"/>
      <c r="L25" s="36"/>
      <c r="M25" s="36"/>
      <c r="N25" s="36"/>
      <c r="O25" s="36"/>
      <c r="P25" s="36"/>
      <c r="Q25" s="36"/>
      <c r="R25" s="36"/>
      <c r="S25" s="36"/>
      <c r="T25" s="36"/>
      <c r="U25" s="17"/>
    </row>
    <row r="26" spans="2:21" ht="15.75" thickBot="1" x14ac:dyDescent="0.3">
      <c r="D26" s="45">
        <v>20</v>
      </c>
      <c r="E26" s="56"/>
      <c r="F26" s="57"/>
      <c r="G26" s="62"/>
      <c r="H26" s="37"/>
      <c r="I26" s="37"/>
      <c r="J26" s="37"/>
      <c r="K26" s="37"/>
      <c r="L26" s="37"/>
      <c r="M26" s="37"/>
      <c r="N26" s="37"/>
      <c r="O26" s="37"/>
      <c r="P26" s="37"/>
      <c r="Q26" s="37"/>
      <c r="R26" s="37"/>
      <c r="S26" s="37"/>
      <c r="T26" s="37"/>
      <c r="U26" s="63"/>
    </row>
    <row r="27" spans="2:21" ht="15.75" thickBot="1" x14ac:dyDescent="0.3">
      <c r="D27" s="1166" t="s">
        <v>110</v>
      </c>
      <c r="E27" s="1167"/>
      <c r="F27" s="1168"/>
      <c r="G27" s="66">
        <f>SUM(G7:G26)</f>
        <v>90</v>
      </c>
      <c r="H27" s="53"/>
      <c r="I27" s="53"/>
      <c r="J27" s="53"/>
      <c r="K27" s="53"/>
      <c r="L27" s="53"/>
      <c r="M27" s="53"/>
      <c r="N27" s="53"/>
      <c r="O27" s="53"/>
      <c r="P27" s="53"/>
      <c r="Q27" s="53"/>
      <c r="R27" s="53"/>
      <c r="S27" s="53"/>
      <c r="T27" s="53"/>
      <c r="U27" s="53"/>
    </row>
    <row r="28" spans="2:21" ht="15.75" thickBot="1" x14ac:dyDescent="0.3">
      <c r="D28" s="944" t="s">
        <v>111</v>
      </c>
      <c r="E28" s="944"/>
      <c r="F28" s="944"/>
      <c r="G28" s="64">
        <f>COUNTA(G7:G26)</f>
        <v>15</v>
      </c>
      <c r="I28" s="53"/>
      <c r="J28" s="53"/>
      <c r="K28" s="53"/>
      <c r="L28" s="53"/>
      <c r="M28" s="53"/>
      <c r="N28" s="53"/>
      <c r="O28" s="53"/>
      <c r="P28" s="53"/>
      <c r="Q28" s="53"/>
      <c r="R28" s="53"/>
      <c r="S28" s="53"/>
      <c r="T28" s="53"/>
      <c r="U28" s="53"/>
    </row>
    <row r="29" spans="2:21" ht="15.75" thickBot="1" x14ac:dyDescent="0.3">
      <c r="D29" s="944" t="s">
        <v>112</v>
      </c>
      <c r="E29" s="944"/>
      <c r="F29" s="944"/>
      <c r="G29" s="65">
        <f>IFERROR(AVERAGE(G7:G26)," ")</f>
        <v>6</v>
      </c>
    </row>
    <row r="30" spans="2:21" ht="23.25" x14ac:dyDescent="0.35">
      <c r="K30" s="485" t="s">
        <v>749</v>
      </c>
    </row>
  </sheetData>
  <sheetProtection algorithmName="SHA-512" hashValue="1cn/JvSGBtQcKInKm+tZJgLLEr0r46GBGShJ4ZP00EE7nPUO28LVityuxOj2tuXdCtBjM0EoisTGpaNdYZut6Q==" saltValue="3dbG5vGcYGr/SRFFjbtP/A==" spinCount="100000" sheet="1" selectLockedCells="1" selectUnlockedCells="1"/>
  <mergeCells count="9">
    <mergeCell ref="H2:U4"/>
    <mergeCell ref="D6:G6"/>
    <mergeCell ref="D27:F27"/>
    <mergeCell ref="D28:F28"/>
    <mergeCell ref="D29:F29"/>
    <mergeCell ref="D2:D5"/>
    <mergeCell ref="E2:E5"/>
    <mergeCell ref="F2:F5"/>
    <mergeCell ref="G2:G5"/>
  </mergeCells>
  <phoneticPr fontId="4" type="noConversion"/>
  <printOptions horizontalCentered="1"/>
  <pageMargins left="0" right="0" top="1" bottom="0.5" header="0.3" footer="0.05"/>
  <pageSetup paperSize="5"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116</vt:i4>
      </vt:variant>
    </vt:vector>
  </HeadingPairs>
  <TitlesOfParts>
    <vt:vector size="217" baseType="lpstr">
      <vt:lpstr>Sheet10</vt:lpstr>
      <vt:lpstr>COVER</vt:lpstr>
      <vt:lpstr>Control Sheet</vt:lpstr>
      <vt:lpstr>Instructions</vt:lpstr>
      <vt:lpstr>Task Sheet</vt:lpstr>
      <vt:lpstr>Documents to Review</vt:lpstr>
      <vt:lpstr>Department Information</vt:lpstr>
      <vt:lpstr>County Contact</vt:lpstr>
      <vt:lpstr>City or Town Contact</vt:lpstr>
      <vt:lpstr>Communications Info</vt:lpstr>
      <vt:lpstr>Fire Station Info 1-5</vt:lpstr>
      <vt:lpstr>Governmental Information</vt:lpstr>
      <vt:lpstr>Demographics and Alarms</vt:lpstr>
      <vt:lpstr>Personnel Deduction Cal</vt:lpstr>
      <vt:lpstr>Personnel and On Duty Staffing</vt:lpstr>
      <vt:lpstr>Structure Fire Respones</vt:lpstr>
      <vt:lpstr>Outside Aid IP</vt:lpstr>
      <vt:lpstr>Automatic Response</vt:lpstr>
      <vt:lpstr>Automatic Response (2)</vt:lpstr>
      <vt:lpstr>Auto Aid Worksheet</vt:lpstr>
      <vt:lpstr>AA Calcultor </vt:lpstr>
      <vt:lpstr>AA Staffing </vt:lpstr>
      <vt:lpstr>Auto Aid Worksheet (2)</vt:lpstr>
      <vt:lpstr>AA Calcultor  (2)</vt:lpstr>
      <vt:lpstr>AA Staffing  (2)</vt:lpstr>
      <vt:lpstr>Auto Aid Worksheet (3)</vt:lpstr>
      <vt:lpstr>AA Calcultor  (3)</vt:lpstr>
      <vt:lpstr>AA Staffing  (3)</vt:lpstr>
      <vt:lpstr>Auto Aid Worksheet (4)</vt:lpstr>
      <vt:lpstr>AA Calcultor  (4)</vt:lpstr>
      <vt:lpstr>AA Staffing  (4)</vt:lpstr>
      <vt:lpstr>Auto Aid Worksheet (5)</vt:lpstr>
      <vt:lpstr>AA Calcultor  (5)</vt:lpstr>
      <vt:lpstr>AA Staffing  (5)</vt:lpstr>
      <vt:lpstr>Auto Aid Worksheet (6)</vt:lpstr>
      <vt:lpstr>AA Calcultor  (6)</vt:lpstr>
      <vt:lpstr>AA Staffing  (6)</vt:lpstr>
      <vt:lpstr>Auto Aid Worksheet (7)</vt:lpstr>
      <vt:lpstr>AA Calcultor  (7)</vt:lpstr>
      <vt:lpstr>AA Staffing  (7)</vt:lpstr>
      <vt:lpstr>Auto Aid Worksheet (8)</vt:lpstr>
      <vt:lpstr>AA Calcultor  (8)</vt:lpstr>
      <vt:lpstr>AA Staffing  (8)</vt:lpstr>
      <vt:lpstr>Auto Aid Worksheet (9)</vt:lpstr>
      <vt:lpstr>AA Calcultor  (9)</vt:lpstr>
      <vt:lpstr>AA Staffing  (9)</vt:lpstr>
      <vt:lpstr>Auto Aid Worksheet (10)</vt:lpstr>
      <vt:lpstr>AA Calcultor  (10)</vt:lpstr>
      <vt:lpstr>AA Staffing  (10)</vt:lpstr>
      <vt:lpstr>Auto Aid Worksheet (11)</vt:lpstr>
      <vt:lpstr>AA Calcultor  (11)</vt:lpstr>
      <vt:lpstr>AA Staffing  (11)</vt:lpstr>
      <vt:lpstr>Auto Aid Worksheet (12)</vt:lpstr>
      <vt:lpstr>AA Calcultor  (12)</vt:lpstr>
      <vt:lpstr>AA Staffing  (12)</vt:lpstr>
      <vt:lpstr>Water System 1</vt:lpstr>
      <vt:lpstr>Water System 2</vt:lpstr>
      <vt:lpstr>Water System 3</vt:lpstr>
      <vt:lpstr>Water System 4</vt:lpstr>
      <vt:lpstr>Water System 5</vt:lpstr>
      <vt:lpstr>Apparatus Sheet </vt:lpstr>
      <vt:lpstr>Apparatus Sheet  (2)</vt:lpstr>
      <vt:lpstr>Apparatus Sheet  (3)</vt:lpstr>
      <vt:lpstr>Apparatus Sheet  (4)</vt:lpstr>
      <vt:lpstr>Apparatus Sheet  (5)</vt:lpstr>
      <vt:lpstr>Apparatus Sheet  (6)</vt:lpstr>
      <vt:lpstr>Apparatus Sheet  (7)</vt:lpstr>
      <vt:lpstr>Apparatus Sheet  (8)</vt:lpstr>
      <vt:lpstr>Apparatus Sheet  (9)</vt:lpstr>
      <vt:lpstr>Apparatus Sheet  (10)</vt:lpstr>
      <vt:lpstr>Apparatus Sheet  (11)</vt:lpstr>
      <vt:lpstr>Apparatus Sheet  (12)</vt:lpstr>
      <vt:lpstr>Apparatus Sheet  (13)</vt:lpstr>
      <vt:lpstr>Apparatus Sheet  (14)</vt:lpstr>
      <vt:lpstr>Apparatus Sheet  (15)</vt:lpstr>
      <vt:lpstr>Apparatus Sheet  (16)</vt:lpstr>
      <vt:lpstr>Apparatus Sheet  (17)</vt:lpstr>
      <vt:lpstr>Apparatus Sheet  (18)</vt:lpstr>
      <vt:lpstr>Apparatus Sheet  (19)</vt:lpstr>
      <vt:lpstr>Apparatus Sheet  (20)</vt:lpstr>
      <vt:lpstr>Instructions (2)</vt:lpstr>
      <vt:lpstr>Training Questions</vt:lpstr>
      <vt:lpstr>Training Worksheet 1-40 FF</vt:lpstr>
      <vt:lpstr>Community Risk Worksheets</vt:lpstr>
      <vt:lpstr>Training Calculator</vt:lpstr>
      <vt:lpstr>Instructions (3)</vt:lpstr>
      <vt:lpstr>Performanace Worksheet</vt:lpstr>
      <vt:lpstr>Equipment List</vt:lpstr>
      <vt:lpstr>Static Water Point</vt:lpstr>
      <vt:lpstr>Alternate Water Supply</vt:lpstr>
      <vt:lpstr>Alternate Water Appartus List</vt:lpstr>
      <vt:lpstr>Inspector Notes</vt:lpstr>
      <vt:lpstr>Extended Hose Lay Form</vt:lpstr>
      <vt:lpstr>Extended Hose Lay Form (2)</vt:lpstr>
      <vt:lpstr>Extended Hose Lay Form (3)</vt:lpstr>
      <vt:lpstr>Extended Hose Lay Form (4)</vt:lpstr>
      <vt:lpstr>Extended Hose Lay Form (5)</vt:lpstr>
      <vt:lpstr>Personnel and On Duty Staff Ex</vt:lpstr>
      <vt:lpstr>Structure Fire Respones EXAMPLE</vt:lpstr>
      <vt:lpstr>Automatic Response EXAMPLE</vt:lpstr>
      <vt:lpstr>Sheet2</vt:lpstr>
      <vt:lpstr>'Auto Aid Worksheet'!_Hlk117163198</vt:lpstr>
      <vt:lpstr>'Auto Aid Worksheet (10)'!_Hlk117163198</vt:lpstr>
      <vt:lpstr>'Auto Aid Worksheet (11)'!_Hlk117163198</vt:lpstr>
      <vt:lpstr>'Auto Aid Worksheet (12)'!_Hlk117163198</vt:lpstr>
      <vt:lpstr>'Auto Aid Worksheet (2)'!_Hlk117163198</vt:lpstr>
      <vt:lpstr>'Auto Aid Worksheet (3)'!_Hlk117163198</vt:lpstr>
      <vt:lpstr>'Auto Aid Worksheet (4)'!_Hlk117163198</vt:lpstr>
      <vt:lpstr>'Auto Aid Worksheet (5)'!_Hlk117163198</vt:lpstr>
      <vt:lpstr>'Auto Aid Worksheet (6)'!_Hlk117163198</vt:lpstr>
      <vt:lpstr>'Auto Aid Worksheet (7)'!_Hlk117163198</vt:lpstr>
      <vt:lpstr>'Auto Aid Worksheet (8)'!_Hlk117163198</vt:lpstr>
      <vt:lpstr>'Auto Aid Worksheet (9)'!_Hlk117163198</vt:lpstr>
      <vt:lpstr>'AA Staffing '!Print_Area</vt:lpstr>
      <vt:lpstr>'AA Staffing  (10)'!Print_Area</vt:lpstr>
      <vt:lpstr>'AA Staffing  (11)'!Print_Area</vt:lpstr>
      <vt:lpstr>'AA Staffing  (12)'!Print_Area</vt:lpstr>
      <vt:lpstr>'AA Staffing  (2)'!Print_Area</vt:lpstr>
      <vt:lpstr>'AA Staffing  (3)'!Print_Area</vt:lpstr>
      <vt:lpstr>'AA Staffing  (4)'!Print_Area</vt:lpstr>
      <vt:lpstr>'AA Staffing  (5)'!Print_Area</vt:lpstr>
      <vt:lpstr>'AA Staffing  (6)'!Print_Area</vt:lpstr>
      <vt:lpstr>'AA Staffing  (7)'!Print_Area</vt:lpstr>
      <vt:lpstr>'AA Staffing  (8)'!Print_Area</vt:lpstr>
      <vt:lpstr>'AA Staffing  (9)'!Print_Area</vt:lpstr>
      <vt:lpstr>'Alternate Water Appartus List'!Print_Area</vt:lpstr>
      <vt:lpstr>'Alternate Water Supply'!Print_Area</vt:lpstr>
      <vt:lpstr>'Apparatus Sheet '!Print_Area</vt:lpstr>
      <vt:lpstr>'Apparatus Sheet  (10)'!Print_Area</vt:lpstr>
      <vt:lpstr>'Apparatus Sheet  (11)'!Print_Area</vt:lpstr>
      <vt:lpstr>'Apparatus Sheet  (12)'!Print_Area</vt:lpstr>
      <vt:lpstr>'Apparatus Sheet  (13)'!Print_Area</vt:lpstr>
      <vt:lpstr>'Apparatus Sheet  (14)'!Print_Area</vt:lpstr>
      <vt:lpstr>'Apparatus Sheet  (15)'!Print_Area</vt:lpstr>
      <vt:lpstr>'Apparatus Sheet  (16)'!Print_Area</vt:lpstr>
      <vt:lpstr>'Apparatus Sheet  (17)'!Print_Area</vt:lpstr>
      <vt:lpstr>'Apparatus Sheet  (18)'!Print_Area</vt:lpstr>
      <vt:lpstr>'Apparatus Sheet  (19)'!Print_Area</vt:lpstr>
      <vt:lpstr>'Apparatus Sheet  (2)'!Print_Area</vt:lpstr>
      <vt:lpstr>'Apparatus Sheet  (20)'!Print_Area</vt:lpstr>
      <vt:lpstr>'Apparatus Sheet  (3)'!Print_Area</vt:lpstr>
      <vt:lpstr>'Apparatus Sheet  (4)'!Print_Area</vt:lpstr>
      <vt:lpstr>'Apparatus Sheet  (5)'!Print_Area</vt:lpstr>
      <vt:lpstr>'Apparatus Sheet  (6)'!Print_Area</vt:lpstr>
      <vt:lpstr>'Apparatus Sheet  (7)'!Print_Area</vt:lpstr>
      <vt:lpstr>'Apparatus Sheet  (8)'!Print_Area</vt:lpstr>
      <vt:lpstr>'Apparatus Sheet  (9)'!Print_Area</vt:lpstr>
      <vt:lpstr>'Auto Aid Worksheet'!Print_Area</vt:lpstr>
      <vt:lpstr>'Auto Aid Worksheet (10)'!Print_Area</vt:lpstr>
      <vt:lpstr>'Auto Aid Worksheet (11)'!Print_Area</vt:lpstr>
      <vt:lpstr>'Auto Aid Worksheet (12)'!Print_Area</vt:lpstr>
      <vt:lpstr>'Auto Aid Worksheet (2)'!Print_Area</vt:lpstr>
      <vt:lpstr>'Auto Aid Worksheet (3)'!Print_Area</vt:lpstr>
      <vt:lpstr>'Auto Aid Worksheet (4)'!Print_Area</vt:lpstr>
      <vt:lpstr>'Auto Aid Worksheet (5)'!Print_Area</vt:lpstr>
      <vt:lpstr>'Auto Aid Worksheet (6)'!Print_Area</vt:lpstr>
      <vt:lpstr>'Auto Aid Worksheet (7)'!Print_Area</vt:lpstr>
      <vt:lpstr>'Auto Aid Worksheet (8)'!Print_Area</vt:lpstr>
      <vt:lpstr>'Auto Aid Worksheet (9)'!Print_Area</vt:lpstr>
      <vt:lpstr>'Automatic Response'!Print_Area</vt:lpstr>
      <vt:lpstr>'Automatic Response (2)'!Print_Area</vt:lpstr>
      <vt:lpstr>'Automatic Response EXAMPLE'!Print_Area</vt:lpstr>
      <vt:lpstr>'City or Town Contact'!Print_Area</vt:lpstr>
      <vt:lpstr>'Communications Info'!Print_Area</vt:lpstr>
      <vt:lpstr>'Community Risk Worksheets'!Print_Area</vt:lpstr>
      <vt:lpstr>'Control Sheet'!Print_Area</vt:lpstr>
      <vt:lpstr>'County Contact'!Print_Area</vt:lpstr>
      <vt:lpstr>'Demographics and Alarms'!Print_Area</vt:lpstr>
      <vt:lpstr>'Department Information'!Print_Area</vt:lpstr>
      <vt:lpstr>'Documents to Review'!Print_Area</vt:lpstr>
      <vt:lpstr>'Equipment List'!Print_Area</vt:lpstr>
      <vt:lpstr>'Extended Hose Lay Form'!Print_Area</vt:lpstr>
      <vt:lpstr>'Extended Hose Lay Form (2)'!Print_Area</vt:lpstr>
      <vt:lpstr>'Extended Hose Lay Form (3)'!Print_Area</vt:lpstr>
      <vt:lpstr>'Extended Hose Lay Form (4)'!Print_Area</vt:lpstr>
      <vt:lpstr>'Extended Hose Lay Form (5)'!Print_Area</vt:lpstr>
      <vt:lpstr>'Fire Station Info 1-5'!Print_Area</vt:lpstr>
      <vt:lpstr>'Governmental Information'!Print_Area</vt:lpstr>
      <vt:lpstr>Instructions!Print_Area</vt:lpstr>
      <vt:lpstr>'Instructions (2)'!Print_Area</vt:lpstr>
      <vt:lpstr>'Instructions (3)'!Print_Area</vt:lpstr>
      <vt:lpstr>'Outside Aid IP'!Print_Area</vt:lpstr>
      <vt:lpstr>'Personnel and On Duty Staff Ex'!Print_Area</vt:lpstr>
      <vt:lpstr>'Personnel and On Duty Staffing'!Print_Area</vt:lpstr>
      <vt:lpstr>'Static Water Point'!Print_Area</vt:lpstr>
      <vt:lpstr>'Structure Fire Respones'!Print_Area</vt:lpstr>
      <vt:lpstr>'Structure Fire Respones EXAMPLE'!Print_Area</vt:lpstr>
      <vt:lpstr>'Task Sheet'!Print_Area</vt:lpstr>
      <vt:lpstr>'Training Calculator'!Print_Area</vt:lpstr>
      <vt:lpstr>'Training Questions'!Print_Area</vt:lpstr>
      <vt:lpstr>'Training Worksheet 1-40 FF'!Print_Area</vt:lpstr>
      <vt:lpstr>'Water System 1'!Print_Area</vt:lpstr>
      <vt:lpstr>'Water System 2'!Print_Area</vt:lpstr>
      <vt:lpstr>'Water System 3'!Print_Area</vt:lpstr>
      <vt:lpstr>'Water System 4'!Print_Area</vt:lpstr>
      <vt:lpstr>'Water System 5'!Print_Area</vt:lpstr>
      <vt:lpstr>'Apparatus Sheet '!Print_Titles</vt:lpstr>
      <vt:lpstr>'Apparatus Sheet  (10)'!Print_Titles</vt:lpstr>
      <vt:lpstr>'Apparatus Sheet  (11)'!Print_Titles</vt:lpstr>
      <vt:lpstr>'Apparatus Sheet  (12)'!Print_Titles</vt:lpstr>
      <vt:lpstr>'Apparatus Sheet  (13)'!Print_Titles</vt:lpstr>
      <vt:lpstr>'Apparatus Sheet  (14)'!Print_Titles</vt:lpstr>
      <vt:lpstr>'Apparatus Sheet  (15)'!Print_Titles</vt:lpstr>
      <vt:lpstr>'Apparatus Sheet  (16)'!Print_Titles</vt:lpstr>
      <vt:lpstr>'Apparatus Sheet  (17)'!Print_Titles</vt:lpstr>
      <vt:lpstr>'Apparatus Sheet  (18)'!Print_Titles</vt:lpstr>
      <vt:lpstr>'Apparatus Sheet  (19)'!Print_Titles</vt:lpstr>
      <vt:lpstr>'Apparatus Sheet  (2)'!Print_Titles</vt:lpstr>
      <vt:lpstr>'Apparatus Sheet  (20)'!Print_Titles</vt:lpstr>
      <vt:lpstr>'Apparatus Sheet  (3)'!Print_Titles</vt:lpstr>
      <vt:lpstr>'Apparatus Sheet  (4)'!Print_Titles</vt:lpstr>
      <vt:lpstr>'Apparatus Sheet  (5)'!Print_Titles</vt:lpstr>
      <vt:lpstr>'Apparatus Sheet  (6)'!Print_Titles</vt:lpstr>
      <vt:lpstr>'Apparatus Sheet  (7)'!Print_Titles</vt:lpstr>
      <vt:lpstr>'Apparatus Sheet  (8)'!Print_Titles</vt:lpstr>
      <vt:lpstr>'Apparatus Sheet  (9)'!Print_Titles</vt:lpstr>
      <vt:lpstr>'Fire Station Info 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Vernon Ward</dc:creator>
  <cp:lastModifiedBy>Ward, Vernon</cp:lastModifiedBy>
  <cp:lastPrinted>2024-01-06T20:25:41Z</cp:lastPrinted>
  <dcterms:created xsi:type="dcterms:W3CDTF">2022-12-06T19:44:15Z</dcterms:created>
  <dcterms:modified xsi:type="dcterms:W3CDTF">2024-11-07T21:00:39Z</dcterms:modified>
</cp:coreProperties>
</file>